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2" documentId="8_{D0C1D325-3F15-40D8-86D9-1F00A24E731E}" xr6:coauthVersionLast="47" xr6:coauthVersionMax="47" xr10:uidLastSave="{44A88CA4-2A9B-4B66-A09B-81960AF30F53}"/>
  <bookViews>
    <workbookView xWindow="-120" yWindow="-120" windowWidth="24240" windowHeight="13020" xr2:uid="{00000000-000D-0000-FFFF-FFFF00000000}"/>
  </bookViews>
  <sheets>
    <sheet name="Sheet1" sheetId="1" r:id="rId1"/>
    <sheet name="T2" sheetId="3" r:id="rId2"/>
    <sheet name="T4" sheetId="4" r:id="rId3"/>
    <sheet name="T3;5" sheetId="8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D20" i="8"/>
  <c r="E19" i="8"/>
  <c r="F19" i="8" s="1"/>
  <c r="B19" i="8"/>
  <c r="E18" i="8"/>
  <c r="F17" i="8"/>
  <c r="F16" i="8"/>
  <c r="E15" i="8"/>
  <c r="D15" i="8"/>
  <c r="F13" i="8"/>
  <c r="D12" i="8"/>
  <c r="F12" i="8" s="1"/>
  <c r="F11" i="8"/>
  <c r="F10" i="8"/>
  <c r="B10" i="8"/>
  <c r="B18" i="8" s="1"/>
  <c r="F9" i="8"/>
  <c r="C9" i="8"/>
  <c r="C16" i="8" s="1"/>
  <c r="B9" i="8"/>
  <c r="F8" i="8"/>
  <c r="C8" i="8"/>
  <c r="B8" i="8"/>
  <c r="F7" i="8"/>
  <c r="F15" i="8" l="1"/>
  <c r="D18" i="8"/>
  <c r="F18" i="8" s="1"/>
  <c r="G7" i="8" s="1"/>
  <c r="H7" i="8" s="1"/>
  <c r="F18" i="4" l="1"/>
  <c r="D9" i="4"/>
  <c r="F9" i="4" s="1"/>
  <c r="D20" i="4"/>
  <c r="F20" i="4" s="1"/>
  <c r="F19" i="4"/>
  <c r="F17" i="4"/>
  <c r="F16" i="4"/>
  <c r="B15" i="4"/>
  <c r="F14" i="4"/>
  <c r="F13" i="4"/>
  <c r="F12" i="4"/>
  <c r="D11" i="4"/>
  <c r="F11" i="4" s="1"/>
  <c r="F8" i="4"/>
  <c r="F7" i="4"/>
  <c r="D9" i="3"/>
  <c r="C53" i="1"/>
  <c r="F33" i="1"/>
  <c r="F11" i="1"/>
  <c r="F35" i="1"/>
  <c r="F34" i="1"/>
  <c r="F32" i="1"/>
  <c r="F31" i="1"/>
  <c r="F30" i="1"/>
  <c r="F29" i="1"/>
  <c r="F28" i="1"/>
  <c r="F27" i="1"/>
  <c r="F26" i="1"/>
  <c r="F49" i="1"/>
  <c r="F12" i="1"/>
  <c r="F10" i="6"/>
  <c r="F13" i="5"/>
  <c r="F16" i="3"/>
  <c r="F50" i="1"/>
  <c r="F43" i="1"/>
  <c r="F23" i="1"/>
  <c r="F13" i="1"/>
  <c r="D15" i="4" l="1"/>
  <c r="F15" i="4" s="1"/>
  <c r="G7" i="4"/>
  <c r="H7" i="4" s="1"/>
  <c r="G26" i="1"/>
  <c r="F48" i="1"/>
  <c r="F46" i="1"/>
  <c r="F44" i="1"/>
  <c r="F42" i="1"/>
  <c r="F41" i="1"/>
  <c r="F40" i="1"/>
  <c r="F39" i="1"/>
  <c r="F38" i="1"/>
  <c r="F37" i="1"/>
  <c r="F24" i="1"/>
  <c r="D22" i="1"/>
  <c r="F22" i="1" s="1"/>
  <c r="F21" i="1"/>
  <c r="F20" i="1"/>
  <c r="F19" i="1"/>
  <c r="F18" i="1"/>
  <c r="F17" i="1"/>
  <c r="F16" i="1"/>
  <c r="F14" i="1"/>
  <c r="F10" i="1"/>
  <c r="F9" i="1"/>
  <c r="F8" i="1"/>
  <c r="F7" i="1"/>
  <c r="F6" i="1"/>
  <c r="F12" i="6"/>
  <c r="F9" i="6"/>
  <c r="F7" i="6"/>
  <c r="F14" i="5"/>
  <c r="D12" i="5"/>
  <c r="F12" i="5" s="1"/>
  <c r="D11" i="5"/>
  <c r="F11" i="5" s="1"/>
  <c r="F10" i="5"/>
  <c r="F9" i="5"/>
  <c r="F8" i="5"/>
  <c r="F7" i="5"/>
  <c r="D19" i="3"/>
  <c r="F19" i="3" s="1"/>
  <c r="F18" i="3"/>
  <c r="F17" i="3"/>
  <c r="B15" i="3"/>
  <c r="F14" i="3"/>
  <c r="F13" i="3"/>
  <c r="F12" i="3"/>
  <c r="D11" i="3"/>
  <c r="F11" i="3" s="1"/>
  <c r="F9" i="3"/>
  <c r="F8" i="3"/>
  <c r="F7" i="3"/>
  <c r="G46" i="1" l="1"/>
  <c r="G6" i="1"/>
  <c r="G37" i="1"/>
  <c r="G16" i="1"/>
  <c r="G7" i="6"/>
  <c r="H7" i="6" s="1"/>
  <c r="G7" i="5"/>
  <c r="H7" i="5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<sst xmlns="http://schemas.openxmlformats.org/spreadsheetml/2006/main" count="357" uniqueCount="93">
  <si>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</si>
  <si>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</si>
  <si>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</si>
  <si>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</si>
  <si>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</si>
  <si>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</si>
  <si>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</si>
  <si>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</si>
  <si>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</si>
  <si>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</si>
  <si>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</si>
  <si>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</si>
  <si>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</si>
  <si>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</si>
  <si>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</si>
  <si>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</si>
  <si>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</si>
  <si>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</si>
  <si>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</si>
  <si>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</si>
  <si>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</si>
  <si>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</si>
  <si>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</si>
  <si>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</si>
  <si>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</si>
  <si>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</si>
  <si>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</si>
  <si>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</si>
  <si>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</si>
  <si>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</si>
  <si>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</si>
  <si>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</si>
  <si>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</si>
  <si>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</si>
  <si>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</si>
  <si>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</si>
  <si>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</si>
  <si>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</si>
  <si>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</si>
  <si>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</si>
  <si>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</si>
  <si>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</si>
  <si>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</si>
  <si>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</si>
  <si>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</si>
  <si>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</si>
  <si>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</si>
  <si>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</si>
  <si>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</si>
  <si>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</si>
  <si>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</si>
  <si>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</si>
  <si>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</si>
  <si>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</si>
  <si>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</si>
  <si>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</si>
  <si>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</si>
  <si>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</si>
  <si>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</si>
  <si>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</si>
  <si>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</si>
  <si>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</si>
  <si>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</si>
  <si>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</si>
  <si>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</si>
  <si>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</si>
  <si>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</si>
  <si>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Thứ 6, ngày …... Tháng 10 Năm 2025</t>
  </si>
  <si>
    <t>Chủ nhật, ngày …... Tháng 10 Năm 2025</t>
  </si>
  <si>
    <t>Tổng số học sinh ăn trong ngày là: 220 em</t>
  </si>
  <si>
    <t>Nước rửa bát Sunlight 400g</t>
  </si>
  <si>
    <t>Chai</t>
  </si>
  <si>
    <t>Canh mì tôm</t>
  </si>
  <si>
    <t xml:space="preserve">Thịt gà rang </t>
  </si>
  <si>
    <t>Thịt xào su su</t>
  </si>
  <si>
    <t>BẢNG THỰC ĐƠN TUẦN 10 CỦA HỌC SINH BÁN TRÚ (220 học sinh)</t>
  </si>
  <si>
    <t>Thực hiện từ: 03/11 đến 09/11/2025</t>
  </si>
  <si>
    <t>47.800đ/HS/ngày</t>
  </si>
  <si>
    <t>Muối sạch Hạnh Huệ</t>
  </si>
  <si>
    <t>Tổng số tiền ăn tuần 10</t>
  </si>
  <si>
    <t>Thứ 3;5</t>
  </si>
  <si>
    <t>Thứ 2</t>
  </si>
  <si>
    <t>Mì Kokomi 90G</t>
  </si>
  <si>
    <t>26.743đ/HS/ngày</t>
  </si>
  <si>
    <t>13.527đ/HS/ngày</t>
  </si>
  <si>
    <t>Thứ 2 ngày …... Tháng 11 năm 2025</t>
  </si>
  <si>
    <t>220 em x 47.800 = 10.516.100 đ</t>
  </si>
  <si>
    <t>Mì kokomi 90G</t>
  </si>
  <si>
    <t>Thứ 4, ngày …... tháng 11 năm 2025</t>
  </si>
  <si>
    <t>220 em x 47.800 = 10.516.000 đ</t>
  </si>
  <si>
    <t>Thứ 3,5 ngày …... tháng 10 năm 2025</t>
  </si>
  <si>
    <t>220 em x 26.743 = 5.883.500 đ</t>
  </si>
  <si>
    <t>220 em x 13.527 = 2.976.000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</si>
</sst>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33" zoomScaleNormal="100" workbookViewId="0">
      <selection activeCell="H46" sqref="H46:H52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81" t="s">
        <v>0</v>
      </c>
      <c r="B1" s="81"/>
      <c r="C1" s="81"/>
      <c r="D1" s="81"/>
      <c r="E1" s="81"/>
      <c r="F1" s="1"/>
      <c r="G1" s="1"/>
      <c r="H1" s="1"/>
      <c r="I1" s="1"/>
      <c r="J1" s="1"/>
    </row>
    <row r="2" spans="1:13" x14ac:dyDescent="0.25">
      <c r="A2" s="81" t="s">
        <v>1</v>
      </c>
      <c r="B2" s="81"/>
      <c r="C2" s="81"/>
      <c r="D2" s="81"/>
      <c r="E2" s="81"/>
      <c r="F2" s="1"/>
      <c r="G2" s="1"/>
      <c r="H2" s="1"/>
      <c r="I2" s="1"/>
      <c r="J2" s="1"/>
    </row>
    <row r="3" spans="1:13" ht="15.75" x14ac:dyDescent="0.25">
      <c r="A3" s="82" t="s">
        <v>75</v>
      </c>
      <c r="B3" s="82"/>
      <c r="C3" s="82"/>
      <c r="D3" s="82"/>
      <c r="E3" s="82"/>
      <c r="F3" s="82"/>
      <c r="G3" s="82"/>
      <c r="H3" s="82"/>
      <c r="I3" s="82"/>
      <c r="J3" s="82"/>
    </row>
    <row r="4" spans="1:13" ht="18.75" x14ac:dyDescent="0.3">
      <c r="A4" s="83" t="s">
        <v>76</v>
      </c>
      <c r="B4" s="83"/>
      <c r="C4" s="83"/>
      <c r="D4" s="83"/>
      <c r="E4" s="83"/>
      <c r="F4" s="83"/>
      <c r="G4" s="83"/>
      <c r="H4" s="83"/>
      <c r="I4" s="83"/>
      <c r="J4" s="83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4" t="s">
        <v>81</v>
      </c>
      <c r="B6" s="3" t="s">
        <v>12</v>
      </c>
      <c r="C6" s="3" t="s">
        <v>13</v>
      </c>
      <c r="D6" s="4">
        <v>220</v>
      </c>
      <c r="E6" s="3">
        <v>8000</v>
      </c>
      <c r="F6" s="3">
        <f t="shared" ref="F6:F12" si="0">E6*D6</f>
        <v>1760000</v>
      </c>
      <c r="G6" s="87">
        <f>SUM(F6:F14)</f>
        <v>10516000</v>
      </c>
      <c r="H6" s="90" t="s">
        <v>77</v>
      </c>
      <c r="I6" s="5" t="s">
        <v>14</v>
      </c>
      <c r="J6" s="10"/>
    </row>
    <row r="7" spans="1:13" x14ac:dyDescent="0.25">
      <c r="A7" s="85"/>
      <c r="B7" s="6" t="s">
        <v>15</v>
      </c>
      <c r="C7" s="6" t="s">
        <v>16</v>
      </c>
      <c r="D7" s="7">
        <v>36.9</v>
      </c>
      <c r="E7" s="6">
        <v>110000</v>
      </c>
      <c r="F7" s="6">
        <f t="shared" si="0"/>
        <v>4059000</v>
      </c>
      <c r="G7" s="88"/>
      <c r="H7" s="91"/>
      <c r="I7" s="9" t="s">
        <v>12</v>
      </c>
      <c r="J7" s="10"/>
    </row>
    <row r="8" spans="1:13" ht="25.5" x14ac:dyDescent="0.25">
      <c r="A8" s="85"/>
      <c r="B8" s="11" t="s">
        <v>17</v>
      </c>
      <c r="C8" s="6" t="s">
        <v>16</v>
      </c>
      <c r="D8" s="7">
        <v>27</v>
      </c>
      <c r="E8" s="6">
        <v>138000</v>
      </c>
      <c r="F8" s="6">
        <f t="shared" si="0"/>
        <v>3726000</v>
      </c>
      <c r="G8" s="88"/>
      <c r="H8" s="91"/>
      <c r="I8" s="8"/>
      <c r="J8" s="10"/>
    </row>
    <row r="9" spans="1:13" x14ac:dyDescent="0.25">
      <c r="A9" s="85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88"/>
      <c r="H9" s="91"/>
      <c r="I9" s="8" t="s">
        <v>19</v>
      </c>
      <c r="J9" s="10"/>
    </row>
    <row r="10" spans="1:13" x14ac:dyDescent="0.25">
      <c r="A10" s="85"/>
      <c r="B10" s="6" t="s">
        <v>20</v>
      </c>
      <c r="C10" s="6" t="s">
        <v>16</v>
      </c>
      <c r="D10" s="7">
        <v>20.855</v>
      </c>
      <c r="E10" s="6">
        <v>20000</v>
      </c>
      <c r="F10" s="6">
        <f t="shared" si="0"/>
        <v>417100</v>
      </c>
      <c r="G10" s="88"/>
      <c r="H10" s="91"/>
      <c r="I10" s="79" t="s">
        <v>73</v>
      </c>
      <c r="J10" s="10"/>
    </row>
    <row r="11" spans="1:13" x14ac:dyDescent="0.25">
      <c r="A11" s="85"/>
      <c r="B11" s="6" t="s">
        <v>22</v>
      </c>
      <c r="C11" s="12" t="s">
        <v>16</v>
      </c>
      <c r="D11" s="13">
        <v>0.56000000000000005</v>
      </c>
      <c r="E11" s="12">
        <v>40000</v>
      </c>
      <c r="F11" s="6">
        <f t="shared" si="0"/>
        <v>22400.000000000004</v>
      </c>
      <c r="G11" s="88"/>
      <c r="H11" s="91"/>
      <c r="I11" s="79" t="s">
        <v>21</v>
      </c>
      <c r="J11" s="10"/>
      <c r="M11" s="140"/>
    </row>
    <row r="12" spans="1:13" x14ac:dyDescent="0.25">
      <c r="A12" s="85"/>
      <c r="B12" s="6" t="s">
        <v>24</v>
      </c>
      <c r="C12" s="12" t="s">
        <v>16</v>
      </c>
      <c r="D12" s="13">
        <v>0.5</v>
      </c>
      <c r="E12" s="12">
        <v>70000</v>
      </c>
      <c r="F12" s="6">
        <f t="shared" si="0"/>
        <v>35000</v>
      </c>
      <c r="G12" s="88"/>
      <c r="H12" s="91"/>
      <c r="I12" s="8"/>
      <c r="J12" s="10"/>
    </row>
    <row r="13" spans="1:13" ht="25.5" x14ac:dyDescent="0.25">
      <c r="A13" s="85"/>
      <c r="B13" s="11" t="s">
        <v>70</v>
      </c>
      <c r="C13" s="12" t="s">
        <v>71</v>
      </c>
      <c r="D13" s="13">
        <v>4</v>
      </c>
      <c r="E13" s="12">
        <v>16000</v>
      </c>
      <c r="F13" s="6">
        <f>D13*E13</f>
        <v>64000</v>
      </c>
      <c r="G13" s="88"/>
      <c r="H13" s="91"/>
      <c r="I13" s="8" t="s">
        <v>23</v>
      </c>
      <c r="J13" s="10"/>
    </row>
    <row r="14" spans="1:13" x14ac:dyDescent="0.25">
      <c r="A14" s="85"/>
      <c r="B14" s="6" t="s">
        <v>25</v>
      </c>
      <c r="C14" s="12" t="s">
        <v>16</v>
      </c>
      <c r="D14" s="7">
        <v>0.5</v>
      </c>
      <c r="E14" s="12">
        <v>65000</v>
      </c>
      <c r="F14" s="6">
        <f>D14*E14</f>
        <v>32500</v>
      </c>
      <c r="G14" s="88"/>
      <c r="H14" s="91"/>
      <c r="I14" s="79" t="s">
        <v>74</v>
      </c>
      <c r="J14" s="10"/>
    </row>
    <row r="15" spans="1:13" x14ac:dyDescent="0.25">
      <c r="A15" s="86"/>
      <c r="B15" s="14" t="s">
        <v>27</v>
      </c>
      <c r="C15" s="14" t="s">
        <v>16</v>
      </c>
      <c r="D15" s="15">
        <v>100</v>
      </c>
      <c r="E15" s="14"/>
      <c r="F15" s="14"/>
      <c r="G15" s="89"/>
      <c r="H15" s="92"/>
      <c r="I15" s="80" t="s">
        <v>21</v>
      </c>
      <c r="J15" s="10"/>
    </row>
    <row r="16" spans="1:13" x14ac:dyDescent="0.25">
      <c r="A16" s="85" t="s">
        <v>80</v>
      </c>
      <c r="B16" s="16" t="s">
        <v>12</v>
      </c>
      <c r="C16" s="17" t="s">
        <v>26</v>
      </c>
      <c r="D16" s="18">
        <v>220</v>
      </c>
      <c r="E16" s="17">
        <v>8000</v>
      </c>
      <c r="F16" s="17">
        <f>E16*D16</f>
        <v>1760000</v>
      </c>
      <c r="G16" s="88">
        <f>SUM(F16:F25)</f>
        <v>10516000</v>
      </c>
      <c r="H16" s="91" t="s">
        <v>77</v>
      </c>
      <c r="I16" s="8" t="s">
        <v>14</v>
      </c>
      <c r="J16" s="93"/>
      <c r="M16" s="75"/>
    </row>
    <row r="17" spans="1:13" ht="25.5" x14ac:dyDescent="0.25">
      <c r="A17" s="85"/>
      <c r="B17" s="11" t="s">
        <v>17</v>
      </c>
      <c r="C17" s="6" t="s">
        <v>16</v>
      </c>
      <c r="D17" s="7">
        <v>52</v>
      </c>
      <c r="E17" s="6">
        <v>138000</v>
      </c>
      <c r="F17" s="6">
        <f>E17*D17</f>
        <v>7176000</v>
      </c>
      <c r="G17" s="88"/>
      <c r="H17" s="91"/>
      <c r="I17" s="9" t="s">
        <v>72</v>
      </c>
      <c r="J17" s="93"/>
    </row>
    <row r="18" spans="1:13" x14ac:dyDescent="0.25">
      <c r="A18" s="85"/>
      <c r="B18" s="6" t="s">
        <v>29</v>
      </c>
      <c r="C18" s="6" t="s">
        <v>16</v>
      </c>
      <c r="D18" s="7">
        <v>17.100000000000001</v>
      </c>
      <c r="E18" s="6">
        <v>25000</v>
      </c>
      <c r="F18" s="6">
        <f>E18*D18</f>
        <v>427500.00000000006</v>
      </c>
      <c r="G18" s="88"/>
      <c r="H18" s="91"/>
      <c r="I18" s="8" t="s">
        <v>19</v>
      </c>
      <c r="J18" s="93"/>
    </row>
    <row r="19" spans="1:13" ht="25.5" x14ac:dyDescent="0.25">
      <c r="A19" s="85"/>
      <c r="B19" s="6" t="s">
        <v>30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88"/>
      <c r="H19" s="91"/>
      <c r="I19" s="19" t="s">
        <v>31</v>
      </c>
      <c r="J19" s="93"/>
    </row>
    <row r="20" spans="1:13" x14ac:dyDescent="0.25">
      <c r="A20" s="85"/>
      <c r="B20" s="6" t="s">
        <v>32</v>
      </c>
      <c r="C20" s="6" t="s">
        <v>16</v>
      </c>
      <c r="D20" s="7">
        <v>18.100000000000001</v>
      </c>
      <c r="E20" s="6">
        <v>20000</v>
      </c>
      <c r="F20" s="6">
        <f>E20*D20</f>
        <v>362000</v>
      </c>
      <c r="G20" s="88"/>
      <c r="H20" s="91"/>
      <c r="I20" s="9" t="s">
        <v>33</v>
      </c>
      <c r="J20" s="93"/>
    </row>
    <row r="21" spans="1:13" x14ac:dyDescent="0.25">
      <c r="A21" s="85"/>
      <c r="B21" s="12" t="s">
        <v>34</v>
      </c>
      <c r="C21" s="12" t="s">
        <v>16</v>
      </c>
      <c r="D21" s="20">
        <v>2.4</v>
      </c>
      <c r="E21" s="12">
        <v>35000</v>
      </c>
      <c r="F21" s="12">
        <f>D21*E21</f>
        <v>84000</v>
      </c>
      <c r="G21" s="88"/>
      <c r="H21" s="91"/>
      <c r="I21" s="8" t="s">
        <v>44</v>
      </c>
      <c r="J21" s="93"/>
    </row>
    <row r="22" spans="1:13" x14ac:dyDescent="0.25">
      <c r="A22" s="85"/>
      <c r="B22" s="6" t="s">
        <v>24</v>
      </c>
      <c r="C22" s="12" t="s">
        <v>16</v>
      </c>
      <c r="D22" s="7">
        <f>0.5</f>
        <v>0.5</v>
      </c>
      <c r="E22" s="12">
        <v>70000</v>
      </c>
      <c r="F22" s="6">
        <f>E22*D22</f>
        <v>35000</v>
      </c>
      <c r="G22" s="88"/>
      <c r="H22" s="91"/>
      <c r="I22" s="95" t="s">
        <v>35</v>
      </c>
      <c r="J22" s="93"/>
    </row>
    <row r="23" spans="1:13" ht="25.5" x14ac:dyDescent="0.25">
      <c r="A23" s="85"/>
      <c r="B23" s="11" t="s">
        <v>70</v>
      </c>
      <c r="C23" s="12" t="s">
        <v>71</v>
      </c>
      <c r="D23" s="13">
        <v>4</v>
      </c>
      <c r="E23" s="12">
        <v>16000</v>
      </c>
      <c r="F23" s="6">
        <f>D23*E23</f>
        <v>64000</v>
      </c>
      <c r="G23" s="88"/>
      <c r="H23" s="91"/>
      <c r="I23" s="95"/>
      <c r="J23" s="93"/>
    </row>
    <row r="24" spans="1:13" x14ac:dyDescent="0.25">
      <c r="A24" s="85"/>
      <c r="B24" s="6" t="s">
        <v>25</v>
      </c>
      <c r="C24" s="12" t="s">
        <v>16</v>
      </c>
      <c r="D24" s="7">
        <v>0.5</v>
      </c>
      <c r="E24" s="12">
        <v>65000</v>
      </c>
      <c r="F24" s="6">
        <f>E24*D24</f>
        <v>32500</v>
      </c>
      <c r="G24" s="88"/>
      <c r="H24" s="91"/>
      <c r="I24" s="95"/>
      <c r="J24" s="93"/>
    </row>
    <row r="25" spans="1:13" x14ac:dyDescent="0.25">
      <c r="A25" s="86"/>
      <c r="B25" s="14" t="s">
        <v>27</v>
      </c>
      <c r="C25" s="14" t="s">
        <v>16</v>
      </c>
      <c r="D25" s="15">
        <v>100</v>
      </c>
      <c r="E25" s="14"/>
      <c r="F25" s="14"/>
      <c r="G25" s="89"/>
      <c r="H25" s="92"/>
      <c r="I25" s="21" t="s">
        <v>33</v>
      </c>
      <c r="J25" s="94"/>
      <c r="M25" s="75"/>
    </row>
    <row r="26" spans="1:13" x14ac:dyDescent="0.25">
      <c r="A26" s="85" t="s">
        <v>28</v>
      </c>
      <c r="B26" s="16" t="s">
        <v>82</v>
      </c>
      <c r="C26" s="17" t="s">
        <v>26</v>
      </c>
      <c r="D26" s="18">
        <v>220</v>
      </c>
      <c r="E26" s="17">
        <v>5000</v>
      </c>
      <c r="F26" s="17">
        <f>E26*D26</f>
        <v>1100000</v>
      </c>
      <c r="G26" s="88">
        <f>SUM(F26:F36)</f>
        <v>10516000</v>
      </c>
      <c r="H26" s="91" t="s">
        <v>77</v>
      </c>
      <c r="I26" s="8" t="s">
        <v>14</v>
      </c>
      <c r="J26" s="10"/>
    </row>
    <row r="27" spans="1:13" x14ac:dyDescent="0.25">
      <c r="A27" s="85"/>
      <c r="B27" s="6" t="s">
        <v>15</v>
      </c>
      <c r="C27" s="6" t="s">
        <v>16</v>
      </c>
      <c r="D27" s="7">
        <v>37</v>
      </c>
      <c r="E27" s="6">
        <v>110000</v>
      </c>
      <c r="F27" s="6">
        <f t="shared" ref="F27:F34" si="1">E27*D27</f>
        <v>4070000</v>
      </c>
      <c r="G27" s="88"/>
      <c r="H27" s="91"/>
      <c r="I27" s="9" t="s">
        <v>72</v>
      </c>
      <c r="J27" s="10"/>
    </row>
    <row r="28" spans="1:13" ht="25.5" x14ac:dyDescent="0.25">
      <c r="A28" s="85"/>
      <c r="B28" s="11" t="s">
        <v>17</v>
      </c>
      <c r="C28" s="6" t="s">
        <v>16</v>
      </c>
      <c r="D28" s="7">
        <v>31.1</v>
      </c>
      <c r="E28" s="6">
        <v>138000</v>
      </c>
      <c r="F28" s="6">
        <f t="shared" si="1"/>
        <v>4291800</v>
      </c>
      <c r="G28" s="88"/>
      <c r="H28" s="91"/>
      <c r="I28" s="8" t="s">
        <v>19</v>
      </c>
      <c r="J28" s="10"/>
    </row>
    <row r="29" spans="1:13" ht="25.5" x14ac:dyDescent="0.25">
      <c r="A29" s="85"/>
      <c r="B29" s="6" t="s">
        <v>18</v>
      </c>
      <c r="C29" s="6" t="s">
        <v>16</v>
      </c>
      <c r="D29" s="7">
        <v>20</v>
      </c>
      <c r="E29" s="6">
        <v>20000</v>
      </c>
      <c r="F29" s="6">
        <f t="shared" si="1"/>
        <v>400000</v>
      </c>
      <c r="G29" s="88"/>
      <c r="H29" s="91"/>
      <c r="I29" s="19" t="s">
        <v>31</v>
      </c>
      <c r="J29" s="10"/>
    </row>
    <row r="30" spans="1:13" x14ac:dyDescent="0.25">
      <c r="A30" s="85"/>
      <c r="B30" s="6" t="s">
        <v>20</v>
      </c>
      <c r="C30" s="6" t="s">
        <v>16</v>
      </c>
      <c r="D30" s="7">
        <v>22.135000000000002</v>
      </c>
      <c r="E30" s="6">
        <v>20000</v>
      </c>
      <c r="F30" s="6">
        <f t="shared" si="1"/>
        <v>442700.00000000006</v>
      </c>
      <c r="G30" s="88"/>
      <c r="H30" s="91"/>
      <c r="I30" s="9" t="s">
        <v>33</v>
      </c>
      <c r="J30" s="10"/>
    </row>
    <row r="31" spans="1:13" x14ac:dyDescent="0.25">
      <c r="A31" s="85"/>
      <c r="B31" s="6" t="s">
        <v>22</v>
      </c>
      <c r="C31" s="12" t="s">
        <v>16</v>
      </c>
      <c r="D31" s="13">
        <v>0.5</v>
      </c>
      <c r="E31" s="12">
        <v>40000</v>
      </c>
      <c r="F31" s="6">
        <f t="shared" si="1"/>
        <v>20000</v>
      </c>
      <c r="G31" s="88"/>
      <c r="H31" s="91"/>
      <c r="I31" s="8" t="s">
        <v>44</v>
      </c>
      <c r="J31" s="10"/>
    </row>
    <row r="32" spans="1:13" x14ac:dyDescent="0.25">
      <c r="A32" s="85"/>
      <c r="B32" s="6" t="s">
        <v>24</v>
      </c>
      <c r="C32" s="12" t="s">
        <v>16</v>
      </c>
      <c r="D32" s="13">
        <v>0.5</v>
      </c>
      <c r="E32" s="12">
        <v>70000</v>
      </c>
      <c r="F32" s="6">
        <f t="shared" si="1"/>
        <v>35000</v>
      </c>
      <c r="G32" s="88"/>
      <c r="H32" s="91"/>
      <c r="I32" s="95" t="s">
        <v>35</v>
      </c>
      <c r="J32" s="10"/>
    </row>
    <row r="33" spans="1:10" x14ac:dyDescent="0.25">
      <c r="A33" s="85"/>
      <c r="B33" s="6" t="s">
        <v>78</v>
      </c>
      <c r="C33" s="12" t="s">
        <v>26</v>
      </c>
      <c r="D33" s="13">
        <v>5</v>
      </c>
      <c r="E33" s="12">
        <v>12000</v>
      </c>
      <c r="F33" s="6">
        <f t="shared" si="1"/>
        <v>60000</v>
      </c>
      <c r="G33" s="88"/>
      <c r="H33" s="91"/>
      <c r="I33" s="95"/>
      <c r="J33" s="10"/>
    </row>
    <row r="34" spans="1:10" ht="25.5" x14ac:dyDescent="0.25">
      <c r="A34" s="85"/>
      <c r="B34" s="11" t="s">
        <v>70</v>
      </c>
      <c r="C34" s="12" t="s">
        <v>71</v>
      </c>
      <c r="D34" s="13">
        <v>4</v>
      </c>
      <c r="E34" s="12">
        <v>16000</v>
      </c>
      <c r="F34" s="6">
        <f>D34*E34</f>
        <v>64000</v>
      </c>
      <c r="G34" s="88"/>
      <c r="H34" s="91"/>
      <c r="I34" s="95"/>
      <c r="J34" s="10"/>
    </row>
    <row r="35" spans="1:10" x14ac:dyDescent="0.25">
      <c r="A35" s="85"/>
      <c r="B35" s="6" t="s">
        <v>25</v>
      </c>
      <c r="C35" s="12" t="s">
        <v>16</v>
      </c>
      <c r="D35" s="7">
        <v>0.5</v>
      </c>
      <c r="E35" s="12">
        <v>65000</v>
      </c>
      <c r="F35" s="6">
        <f>D35*E35</f>
        <v>32500</v>
      </c>
      <c r="G35" s="88"/>
      <c r="H35" s="91"/>
      <c r="I35" s="95"/>
      <c r="J35" s="10"/>
    </row>
    <row r="36" spans="1:10" x14ac:dyDescent="0.25">
      <c r="A36" s="86"/>
      <c r="B36" s="14" t="s">
        <v>27</v>
      </c>
      <c r="C36" s="14" t="s">
        <v>16</v>
      </c>
      <c r="D36" s="15">
        <v>100</v>
      </c>
      <c r="E36" s="14"/>
      <c r="F36" s="14"/>
      <c r="G36" s="89"/>
      <c r="H36" s="92"/>
      <c r="I36" s="21" t="s">
        <v>33</v>
      </c>
      <c r="J36" s="10"/>
    </row>
    <row r="37" spans="1:10" x14ac:dyDescent="0.25">
      <c r="A37" s="84" t="s">
        <v>36</v>
      </c>
      <c r="B37" s="3" t="s">
        <v>12</v>
      </c>
      <c r="C37" s="3" t="s">
        <v>13</v>
      </c>
      <c r="D37" s="4">
        <v>220</v>
      </c>
      <c r="E37" s="3">
        <v>8000</v>
      </c>
      <c r="F37" s="3">
        <f t="shared" ref="F37:F42" si="2">E37*D37</f>
        <v>1760000</v>
      </c>
      <c r="G37" s="87">
        <f>SUM(F37:F44)</f>
        <v>5883500</v>
      </c>
      <c r="H37" s="90" t="s">
        <v>83</v>
      </c>
      <c r="I37" s="5" t="s">
        <v>14</v>
      </c>
      <c r="J37" s="96" t="s">
        <v>37</v>
      </c>
    </row>
    <row r="38" spans="1:10" ht="25.5" x14ac:dyDescent="0.25">
      <c r="A38" s="85"/>
      <c r="B38" s="11" t="s">
        <v>17</v>
      </c>
      <c r="C38" s="6" t="s">
        <v>16</v>
      </c>
      <c r="D38" s="7">
        <v>23</v>
      </c>
      <c r="E38" s="6">
        <v>138000</v>
      </c>
      <c r="F38" s="6">
        <f t="shared" si="2"/>
        <v>3174000</v>
      </c>
      <c r="G38" s="88"/>
      <c r="H38" s="91"/>
      <c r="I38" s="9" t="s">
        <v>12</v>
      </c>
      <c r="J38" s="93"/>
    </row>
    <row r="39" spans="1:10" x14ac:dyDescent="0.25">
      <c r="A39" s="85"/>
      <c r="B39" s="11" t="s">
        <v>38</v>
      </c>
      <c r="C39" s="12" t="s">
        <v>39</v>
      </c>
      <c r="D39" s="7">
        <v>110</v>
      </c>
      <c r="E39" s="6">
        <v>4500</v>
      </c>
      <c r="F39" s="6">
        <f>D39*E39</f>
        <v>495000</v>
      </c>
      <c r="G39" s="88"/>
      <c r="H39" s="91"/>
      <c r="I39" s="9"/>
      <c r="J39" s="93"/>
    </row>
    <row r="40" spans="1:10" x14ac:dyDescent="0.25">
      <c r="A40" s="85"/>
      <c r="B40" s="6" t="s">
        <v>20</v>
      </c>
      <c r="C40" s="12" t="s">
        <v>16</v>
      </c>
      <c r="D40" s="7">
        <v>12</v>
      </c>
      <c r="E40" s="6">
        <v>20000</v>
      </c>
      <c r="F40" s="6">
        <f t="shared" si="2"/>
        <v>240000</v>
      </c>
      <c r="G40" s="88"/>
      <c r="H40" s="91"/>
      <c r="I40" s="95" t="s">
        <v>40</v>
      </c>
      <c r="J40" s="93"/>
    </row>
    <row r="41" spans="1:10" x14ac:dyDescent="0.25">
      <c r="A41" s="85"/>
      <c r="B41" s="6" t="s">
        <v>41</v>
      </c>
      <c r="C41" s="12" t="s">
        <v>26</v>
      </c>
      <c r="D41" s="7">
        <v>12</v>
      </c>
      <c r="E41" s="12">
        <v>10000</v>
      </c>
      <c r="F41" s="12">
        <f t="shared" si="2"/>
        <v>120000</v>
      </c>
      <c r="G41" s="88"/>
      <c r="H41" s="91"/>
      <c r="I41" s="95"/>
      <c r="J41" s="93"/>
    </row>
    <row r="42" spans="1:10" x14ac:dyDescent="0.25">
      <c r="A42" s="85"/>
      <c r="B42" s="6" t="s">
        <v>42</v>
      </c>
      <c r="C42" s="12" t="s">
        <v>16</v>
      </c>
      <c r="D42" s="7">
        <v>1</v>
      </c>
      <c r="E42" s="12">
        <v>30000</v>
      </c>
      <c r="F42" s="12">
        <f t="shared" si="2"/>
        <v>30000</v>
      </c>
      <c r="G42" s="88"/>
      <c r="H42" s="91"/>
      <c r="I42" s="19" t="s">
        <v>21</v>
      </c>
      <c r="J42" s="93"/>
    </row>
    <row r="43" spans="1:10" ht="25.5" x14ac:dyDescent="0.25">
      <c r="A43" s="85"/>
      <c r="B43" s="11" t="s">
        <v>70</v>
      </c>
      <c r="C43" s="12" t="s">
        <v>71</v>
      </c>
      <c r="D43" s="13">
        <v>2</v>
      </c>
      <c r="E43" s="12">
        <v>16000</v>
      </c>
      <c r="F43" s="6">
        <f>D43*E43</f>
        <v>32000</v>
      </c>
      <c r="G43" s="88"/>
      <c r="H43" s="91"/>
      <c r="I43" s="19"/>
      <c r="J43" s="93"/>
    </row>
    <row r="44" spans="1:10" x14ac:dyDescent="0.25">
      <c r="A44" s="85"/>
      <c r="B44" s="6" t="s">
        <v>25</v>
      </c>
      <c r="C44" s="12" t="s">
        <v>16</v>
      </c>
      <c r="D44" s="7">
        <v>0.5</v>
      </c>
      <c r="E44" s="12">
        <v>65000</v>
      </c>
      <c r="F44" s="12">
        <f>E44*D44</f>
        <v>32500</v>
      </c>
      <c r="G44" s="88"/>
      <c r="H44" s="91"/>
      <c r="I44" s="8"/>
      <c r="J44" s="93"/>
    </row>
    <row r="45" spans="1:10" x14ac:dyDescent="0.25">
      <c r="A45" s="86"/>
      <c r="B45" s="12" t="s">
        <v>27</v>
      </c>
      <c r="C45" s="12" t="s">
        <v>16</v>
      </c>
      <c r="D45" s="20">
        <v>50</v>
      </c>
      <c r="E45" s="12"/>
      <c r="F45" s="12"/>
      <c r="G45" s="88"/>
      <c r="H45" s="91"/>
      <c r="I45" s="8"/>
      <c r="J45" s="94"/>
    </row>
    <row r="46" spans="1:10" ht="25.5" x14ac:dyDescent="0.25">
      <c r="A46" s="85" t="s">
        <v>43</v>
      </c>
      <c r="B46" s="22" t="s">
        <v>17</v>
      </c>
      <c r="C46" s="3" t="s">
        <v>16</v>
      </c>
      <c r="D46" s="4">
        <v>18</v>
      </c>
      <c r="E46" s="3">
        <v>138000</v>
      </c>
      <c r="F46" s="3">
        <f t="shared" ref="F46:F49" si="3">E46*D46</f>
        <v>2484000</v>
      </c>
      <c r="G46" s="87">
        <f>SUM(F46:F51)</f>
        <v>2976000</v>
      </c>
      <c r="H46" s="90" t="s">
        <v>84</v>
      </c>
      <c r="I46" s="5" t="s">
        <v>44</v>
      </c>
      <c r="J46" s="93" t="s">
        <v>37</v>
      </c>
    </row>
    <row r="47" spans="1:10" x14ac:dyDescent="0.25">
      <c r="A47" s="85"/>
      <c r="B47" s="16" t="s">
        <v>24</v>
      </c>
      <c r="C47" s="23" t="s">
        <v>16</v>
      </c>
      <c r="D47" s="18">
        <v>1</v>
      </c>
      <c r="E47" s="17">
        <v>60000</v>
      </c>
      <c r="F47" s="17">
        <v>60000</v>
      </c>
      <c r="G47" s="88"/>
      <c r="H47" s="91"/>
      <c r="I47" s="8"/>
      <c r="J47" s="93"/>
    </row>
    <row r="48" spans="1:10" x14ac:dyDescent="0.25">
      <c r="A48" s="85"/>
      <c r="B48" s="6" t="s">
        <v>20</v>
      </c>
      <c r="C48" s="12" t="s">
        <v>16</v>
      </c>
      <c r="D48" s="7">
        <v>15.75</v>
      </c>
      <c r="E48" s="6">
        <v>20000</v>
      </c>
      <c r="F48" s="6">
        <f t="shared" si="3"/>
        <v>315000</v>
      </c>
      <c r="G48" s="88"/>
      <c r="H48" s="91"/>
      <c r="I48" s="19" t="s">
        <v>45</v>
      </c>
      <c r="J48" s="93"/>
    </row>
    <row r="49" spans="1:10" x14ac:dyDescent="0.25">
      <c r="A49" s="85"/>
      <c r="B49" s="6" t="s">
        <v>78</v>
      </c>
      <c r="C49" s="12" t="s">
        <v>16</v>
      </c>
      <c r="D49" s="7">
        <v>5</v>
      </c>
      <c r="E49" s="12">
        <v>12000</v>
      </c>
      <c r="F49" s="6">
        <f t="shared" si="3"/>
        <v>60000</v>
      </c>
      <c r="G49" s="88"/>
      <c r="H49" s="91"/>
      <c r="I49" s="19"/>
      <c r="J49" s="93"/>
    </row>
    <row r="50" spans="1:10" ht="25.5" x14ac:dyDescent="0.25">
      <c r="A50" s="85"/>
      <c r="B50" s="11" t="s">
        <v>70</v>
      </c>
      <c r="C50" s="12" t="s">
        <v>71</v>
      </c>
      <c r="D50" s="13">
        <v>2</v>
      </c>
      <c r="E50" s="12">
        <v>16000</v>
      </c>
      <c r="F50" s="6">
        <f>D50*E50</f>
        <v>32000</v>
      </c>
      <c r="G50" s="88"/>
      <c r="H50" s="91"/>
      <c r="I50" s="19"/>
      <c r="J50" s="93"/>
    </row>
    <row r="51" spans="1:10" x14ac:dyDescent="0.25">
      <c r="A51" s="85"/>
      <c r="B51" s="12" t="s">
        <v>46</v>
      </c>
      <c r="C51" s="12" t="s">
        <v>13</v>
      </c>
      <c r="D51" s="7">
        <v>1</v>
      </c>
      <c r="E51" s="12">
        <v>25000</v>
      </c>
      <c r="F51" s="12">
        <v>25000</v>
      </c>
      <c r="G51" s="88"/>
      <c r="H51" s="91"/>
      <c r="I51" s="8"/>
      <c r="J51" s="93"/>
    </row>
    <row r="52" spans="1:10" x14ac:dyDescent="0.25">
      <c r="A52" s="85"/>
      <c r="B52" s="12" t="s">
        <v>27</v>
      </c>
      <c r="C52" s="12" t="s">
        <v>16</v>
      </c>
      <c r="D52" s="20">
        <v>50</v>
      </c>
      <c r="E52" s="12"/>
      <c r="F52" s="12"/>
      <c r="G52" s="88"/>
      <c r="H52" s="91"/>
      <c r="I52" s="8"/>
      <c r="J52" s="93"/>
    </row>
    <row r="53" spans="1:10" x14ac:dyDescent="0.25">
      <c r="A53" s="97" t="s">
        <v>79</v>
      </c>
      <c r="B53" s="98"/>
      <c r="C53" s="101">
        <f>SUM(G6*3+G16+G37+G46)</f>
        <v>50923500</v>
      </c>
      <c r="D53" s="102"/>
      <c r="E53" s="102"/>
      <c r="F53" s="102"/>
      <c r="G53" s="102"/>
      <c r="H53" s="102"/>
      <c r="I53" s="102"/>
      <c r="J53" s="103"/>
    </row>
    <row r="54" spans="1:10" x14ac:dyDescent="0.25">
      <c r="A54" s="99"/>
      <c r="B54" s="100"/>
      <c r="C54" s="104"/>
      <c r="D54" s="105"/>
      <c r="E54" s="105"/>
      <c r="F54" s="105"/>
      <c r="G54" s="105"/>
      <c r="H54" s="105"/>
      <c r="I54" s="105"/>
      <c r="J54" s="106"/>
    </row>
    <row r="55" spans="1:10" ht="18.75" x14ac:dyDescent="0.3">
      <c r="A55" s="107" t="s">
        <v>47</v>
      </c>
      <c r="B55" s="107"/>
      <c r="C55" s="24"/>
      <c r="D55" s="107"/>
      <c r="E55" s="107"/>
      <c r="F55" s="108" t="s">
        <v>48</v>
      </c>
      <c r="G55" s="108"/>
      <c r="H55" s="108"/>
      <c r="I55" s="108"/>
      <c r="J55" s="108"/>
    </row>
    <row r="62" spans="1:10" x14ac:dyDescent="0.25">
      <c r="A62" s="109" t="s">
        <v>49</v>
      </c>
      <c r="B62" s="109"/>
      <c r="C62" s="109"/>
      <c r="F62" s="109" t="s">
        <v>50</v>
      </c>
      <c r="G62" s="109"/>
      <c r="H62" s="109"/>
      <c r="I62" s="109"/>
      <c r="J62" s="109"/>
    </row>
  </sheetData>
  <mergeCells count="32">
    <mergeCell ref="I32:I35"/>
    <mergeCell ref="A26:A36"/>
    <mergeCell ref="G26:G36"/>
    <mergeCell ref="H26:H36"/>
    <mergeCell ref="A55:B55"/>
    <mergeCell ref="D55:E55"/>
    <mergeCell ref="F55:J55"/>
    <mergeCell ref="A62:C62"/>
    <mergeCell ref="F62:J62"/>
    <mergeCell ref="A46:A52"/>
    <mergeCell ref="G46:G52"/>
    <mergeCell ref="H46:H52"/>
    <mergeCell ref="J46:J52"/>
    <mergeCell ref="A53:B54"/>
    <mergeCell ref="C53:J54"/>
    <mergeCell ref="A37:A45"/>
    <mergeCell ref="G37:G45"/>
    <mergeCell ref="H37:H45"/>
    <mergeCell ref="J37:J45"/>
    <mergeCell ref="I40:I41"/>
    <mergeCell ref="A16:A25"/>
    <mergeCell ref="G16:G25"/>
    <mergeCell ref="H16:H25"/>
    <mergeCell ref="J16:J25"/>
    <mergeCell ref="I22:I24"/>
    <mergeCell ref="A1:E1"/>
    <mergeCell ref="A2:E2"/>
    <mergeCell ref="A3:J3"/>
    <mergeCell ref="A4:J4"/>
    <mergeCell ref="A6:A15"/>
    <mergeCell ref="G6:G15"/>
    <mergeCell ref="H6:H15"/>
  </mergeCells>
  <printOptions horizontalCentered="1"/>
  <pageMargins left="0.7" right="0.7" top="0.75" bottom="0.75" header="0.3" footer="0.3"/>
  <pageSetup scale="84" fitToWidth="0" fitToHeight="2" orientation="portrait" verticalDpi="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workbookViewId="0">
      <selection activeCell="A13" sqref="A13:A19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5"/>
      <c r="H1" s="25"/>
      <c r="I1" s="26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5"/>
      <c r="H2" s="25"/>
      <c r="I2" s="26"/>
    </row>
    <row r="3" spans="1:9" ht="18.75" x14ac:dyDescent="0.25">
      <c r="A3" s="111" t="s">
        <v>51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85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52</v>
      </c>
      <c r="B5" s="113" t="s">
        <v>3</v>
      </c>
      <c r="C5" s="113" t="s">
        <v>53</v>
      </c>
      <c r="D5" s="113" t="s">
        <v>5</v>
      </c>
      <c r="E5" s="115" t="s">
        <v>6</v>
      </c>
      <c r="F5" s="115" t="s">
        <v>7</v>
      </c>
      <c r="G5" s="115" t="s">
        <v>54</v>
      </c>
      <c r="H5" s="115" t="s">
        <v>55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27" t="s">
        <v>56</v>
      </c>
      <c r="B7" s="28" t="s">
        <v>12</v>
      </c>
      <c r="C7" s="29" t="s">
        <v>13</v>
      </c>
      <c r="D7" s="29">
        <v>220</v>
      </c>
      <c r="E7" s="30">
        <v>8000</v>
      </c>
      <c r="F7" s="30">
        <f>D7*E7</f>
        <v>1760000</v>
      </c>
      <c r="G7" s="118">
        <f>SUM(F7:F19)</f>
        <v>10516100</v>
      </c>
      <c r="H7" s="118">
        <f>G7/D7</f>
        <v>47800.454545454544</v>
      </c>
      <c r="I7" s="120" t="s">
        <v>37</v>
      </c>
    </row>
    <row r="8" spans="1:9" ht="15.75" x14ac:dyDescent="0.25">
      <c r="A8" s="123" t="s">
        <v>57</v>
      </c>
      <c r="B8" s="32" t="s">
        <v>58</v>
      </c>
      <c r="C8" s="33" t="s">
        <v>16</v>
      </c>
      <c r="D8" s="33">
        <v>36.9</v>
      </c>
      <c r="E8" s="34">
        <v>110000</v>
      </c>
      <c r="F8" s="34">
        <f>D8*E8</f>
        <v>4059000</v>
      </c>
      <c r="G8" s="119"/>
      <c r="H8" s="119"/>
      <c r="I8" s="121"/>
    </row>
    <row r="9" spans="1:9" ht="15.75" x14ac:dyDescent="0.25">
      <c r="A9" s="124"/>
      <c r="B9" s="36" t="s">
        <v>20</v>
      </c>
      <c r="C9" s="37" t="s">
        <v>16</v>
      </c>
      <c r="D9" s="37">
        <f>Sheet1!D10/2</f>
        <v>10.4275</v>
      </c>
      <c r="E9" s="38">
        <v>20000</v>
      </c>
      <c r="F9" s="38">
        <f t="shared" ref="F9:F12" si="0">D9*E9</f>
        <v>208550</v>
      </c>
      <c r="G9" s="119"/>
      <c r="H9" s="119"/>
      <c r="I9" s="121"/>
    </row>
    <row r="10" spans="1:9" ht="15.75" x14ac:dyDescent="0.25">
      <c r="A10" s="124"/>
      <c r="B10" s="36" t="s">
        <v>22</v>
      </c>
      <c r="C10" s="39" t="s">
        <v>16</v>
      </c>
      <c r="D10" s="37">
        <v>0.56000000000000005</v>
      </c>
      <c r="E10" s="38">
        <v>40000</v>
      </c>
      <c r="F10" s="38">
        <v>22500</v>
      </c>
      <c r="G10" s="119"/>
      <c r="H10" s="119"/>
      <c r="I10" s="121"/>
    </row>
    <row r="11" spans="1:9" ht="15.75" x14ac:dyDescent="0.25">
      <c r="A11" s="124"/>
      <c r="B11" s="36" t="s">
        <v>59</v>
      </c>
      <c r="C11" s="39" t="s">
        <v>16</v>
      </c>
      <c r="D11" s="37">
        <f>0.3</f>
        <v>0.3</v>
      </c>
      <c r="E11" s="38">
        <v>65000</v>
      </c>
      <c r="F11" s="38">
        <f t="shared" si="0"/>
        <v>19500</v>
      </c>
      <c r="G11" s="119"/>
      <c r="H11" s="119"/>
      <c r="I11" s="121"/>
    </row>
    <row r="12" spans="1:9" ht="15.75" x14ac:dyDescent="0.25">
      <c r="A12" s="125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19"/>
      <c r="H12" s="119"/>
      <c r="I12" s="122"/>
    </row>
    <row r="13" spans="1:9" ht="15.75" x14ac:dyDescent="0.25">
      <c r="A13" s="123" t="s">
        <v>60</v>
      </c>
      <c r="B13" s="32" t="s">
        <v>61</v>
      </c>
      <c r="C13" s="45" t="s">
        <v>16</v>
      </c>
      <c r="D13" s="33">
        <v>27</v>
      </c>
      <c r="E13" s="34">
        <v>138000</v>
      </c>
      <c r="F13" s="34">
        <f>D13*E13</f>
        <v>3726000</v>
      </c>
      <c r="G13" s="119"/>
      <c r="H13" s="119"/>
      <c r="I13" s="120" t="s">
        <v>37</v>
      </c>
    </row>
    <row r="14" spans="1:9" ht="15.75" x14ac:dyDescent="0.25">
      <c r="A14" s="124"/>
      <c r="B14" s="46" t="s">
        <v>62</v>
      </c>
      <c r="C14" s="47" t="s">
        <v>16</v>
      </c>
      <c r="D14" s="48">
        <v>20</v>
      </c>
      <c r="E14" s="49">
        <v>20000</v>
      </c>
      <c r="F14" s="38">
        <f t="shared" ref="F14:F19" si="1">E14*D14</f>
        <v>400000</v>
      </c>
      <c r="G14" s="119"/>
      <c r="H14" s="119"/>
      <c r="I14" s="121"/>
    </row>
    <row r="15" spans="1:9" ht="15.75" x14ac:dyDescent="0.25">
      <c r="A15" s="124"/>
      <c r="B15" s="50" t="str">
        <f>B9</f>
        <v>Bí đỏ</v>
      </c>
      <c r="C15" s="51" t="s">
        <v>16</v>
      </c>
      <c r="D15" s="37">
        <f>D9</f>
        <v>10.4275</v>
      </c>
      <c r="E15" s="38">
        <v>20000</v>
      </c>
      <c r="F15" s="38">
        <f t="shared" si="1"/>
        <v>208550</v>
      </c>
      <c r="G15" s="119"/>
      <c r="H15" s="119"/>
      <c r="I15" s="121"/>
    </row>
    <row r="16" spans="1:9" ht="31.5" x14ac:dyDescent="0.25">
      <c r="A16" s="124"/>
      <c r="B16" s="40" t="s">
        <v>70</v>
      </c>
      <c r="C16" s="78" t="s">
        <v>71</v>
      </c>
      <c r="D16" s="77">
        <v>4</v>
      </c>
      <c r="E16" s="76">
        <v>16000</v>
      </c>
      <c r="F16" s="64">
        <f>D16*E16</f>
        <v>64000</v>
      </c>
      <c r="G16" s="119"/>
      <c r="H16" s="119"/>
      <c r="I16" s="121"/>
    </row>
    <row r="17" spans="1:9" ht="15.75" x14ac:dyDescent="0.25">
      <c r="A17" s="124"/>
      <c r="B17" s="36" t="s">
        <v>24</v>
      </c>
      <c r="C17" s="39" t="s">
        <v>16</v>
      </c>
      <c r="D17" s="52">
        <v>0.5</v>
      </c>
      <c r="E17" s="38">
        <v>70000</v>
      </c>
      <c r="F17" s="38">
        <f t="shared" si="1"/>
        <v>35000</v>
      </c>
      <c r="G17" s="119"/>
      <c r="H17" s="119"/>
      <c r="I17" s="121"/>
    </row>
    <row r="18" spans="1:9" ht="15.75" x14ac:dyDescent="0.25">
      <c r="A18" s="124"/>
      <c r="B18" s="36" t="s">
        <v>59</v>
      </c>
      <c r="C18" s="39" t="s">
        <v>16</v>
      </c>
      <c r="D18" s="37">
        <v>0.2</v>
      </c>
      <c r="E18" s="38">
        <v>65000</v>
      </c>
      <c r="F18" s="38">
        <f t="shared" si="1"/>
        <v>13000</v>
      </c>
      <c r="G18" s="119"/>
      <c r="H18" s="119"/>
      <c r="I18" s="121"/>
    </row>
    <row r="19" spans="1:9" ht="15.75" x14ac:dyDescent="0.25">
      <c r="A19" s="124"/>
      <c r="B19" s="41" t="s">
        <v>27</v>
      </c>
      <c r="C19" s="42" t="s">
        <v>16</v>
      </c>
      <c r="D19" s="43">
        <f>D12</f>
        <v>56.5</v>
      </c>
      <c r="E19" s="44"/>
      <c r="F19" s="44">
        <f t="shared" si="1"/>
        <v>0</v>
      </c>
      <c r="G19" s="119"/>
      <c r="H19" s="119"/>
      <c r="I19" s="122"/>
    </row>
    <row r="20" spans="1:9" ht="18.75" x14ac:dyDescent="0.25">
      <c r="A20" s="126" t="s">
        <v>69</v>
      </c>
      <c r="B20" s="126"/>
      <c r="C20" s="126"/>
      <c r="D20" s="126"/>
      <c r="E20" s="126"/>
      <c r="F20" s="53"/>
      <c r="G20" s="53"/>
      <c r="H20" s="127" t="s">
        <v>63</v>
      </c>
      <c r="I20" s="127"/>
    </row>
    <row r="21" spans="1:9" ht="18.75" x14ac:dyDescent="0.25">
      <c r="A21" s="117" t="s">
        <v>86</v>
      </c>
      <c r="B21" s="117"/>
      <c r="C21" s="117"/>
      <c r="D21" s="117"/>
      <c r="E21" s="117"/>
      <c r="F21" s="117"/>
      <c r="G21" s="117"/>
      <c r="H21" s="117"/>
      <c r="I21" s="25"/>
    </row>
  </sheetData>
  <mergeCells count="22"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workbookViewId="0">
      <selection activeCell="F11" sqref="F11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5"/>
      <c r="H1" s="25"/>
      <c r="I1" s="26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5"/>
      <c r="H2" s="25"/>
      <c r="I2" s="26"/>
    </row>
    <row r="3" spans="1:9" ht="18.75" x14ac:dyDescent="0.25">
      <c r="A3" s="111" t="s">
        <v>51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88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52</v>
      </c>
      <c r="B5" s="113" t="s">
        <v>3</v>
      </c>
      <c r="C5" s="113" t="s">
        <v>53</v>
      </c>
      <c r="D5" s="113" t="s">
        <v>64</v>
      </c>
      <c r="E5" s="115" t="s">
        <v>6</v>
      </c>
      <c r="F5" s="115" t="s">
        <v>7</v>
      </c>
      <c r="G5" s="115" t="s">
        <v>54</v>
      </c>
      <c r="H5" s="115" t="s">
        <v>55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35" t="s">
        <v>56</v>
      </c>
      <c r="B7" s="55" t="s">
        <v>87</v>
      </c>
      <c r="C7" s="56" t="s">
        <v>26</v>
      </c>
      <c r="D7" s="56">
        <v>220</v>
      </c>
      <c r="E7" s="57">
        <v>5000</v>
      </c>
      <c r="F7" s="57">
        <f>E7*D7</f>
        <v>1100000</v>
      </c>
      <c r="G7" s="118">
        <f>SUM(F7:F20)</f>
        <v>10516000</v>
      </c>
      <c r="H7" s="118">
        <f>G7/D7</f>
        <v>47800</v>
      </c>
      <c r="I7" s="120" t="s">
        <v>37</v>
      </c>
    </row>
    <row r="8" spans="1:9" ht="15.75" x14ac:dyDescent="0.25">
      <c r="A8" s="123" t="s">
        <v>57</v>
      </c>
      <c r="B8" s="32" t="s">
        <v>58</v>
      </c>
      <c r="C8" s="33" t="s">
        <v>16</v>
      </c>
      <c r="D8" s="33">
        <v>37</v>
      </c>
      <c r="E8" s="34">
        <v>110000</v>
      </c>
      <c r="F8" s="34">
        <f>D8*E8</f>
        <v>4070000</v>
      </c>
      <c r="G8" s="119"/>
      <c r="H8" s="119"/>
      <c r="I8" s="121"/>
    </row>
    <row r="9" spans="1:9" ht="15.75" x14ac:dyDescent="0.25">
      <c r="A9" s="124"/>
      <c r="B9" s="36" t="s">
        <v>20</v>
      </c>
      <c r="C9" s="37" t="s">
        <v>16</v>
      </c>
      <c r="D9" s="37">
        <f>Sheet1!D30/2</f>
        <v>11.067500000000001</v>
      </c>
      <c r="E9" s="38">
        <v>20000</v>
      </c>
      <c r="F9" s="38">
        <f t="shared" ref="F9:F12" si="0">D9*E9</f>
        <v>221350.00000000003</v>
      </c>
      <c r="G9" s="119"/>
      <c r="H9" s="119"/>
      <c r="I9" s="121"/>
    </row>
    <row r="10" spans="1:9" ht="15.75" x14ac:dyDescent="0.25">
      <c r="A10" s="124"/>
      <c r="B10" s="36" t="s">
        <v>22</v>
      </c>
      <c r="C10" s="39" t="s">
        <v>16</v>
      </c>
      <c r="D10" s="37">
        <v>0.5</v>
      </c>
      <c r="E10" s="38">
        <v>40000</v>
      </c>
      <c r="F10" s="38">
        <v>20000</v>
      </c>
      <c r="G10" s="119"/>
      <c r="H10" s="119"/>
      <c r="I10" s="121"/>
    </row>
    <row r="11" spans="1:9" ht="15.75" x14ac:dyDescent="0.25">
      <c r="A11" s="124"/>
      <c r="B11" s="36" t="s">
        <v>59</v>
      </c>
      <c r="C11" s="39" t="s">
        <v>16</v>
      </c>
      <c r="D11" s="37">
        <f>0.3</f>
        <v>0.3</v>
      </c>
      <c r="E11" s="38">
        <v>65000</v>
      </c>
      <c r="F11" s="38">
        <f t="shared" si="0"/>
        <v>19500</v>
      </c>
      <c r="G11" s="119"/>
      <c r="H11" s="119"/>
      <c r="I11" s="121"/>
    </row>
    <row r="12" spans="1:9" ht="15.75" x14ac:dyDescent="0.25">
      <c r="A12" s="124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19"/>
      <c r="H12" s="119"/>
      <c r="I12" s="121"/>
    </row>
    <row r="13" spans="1:9" ht="15.75" customHeight="1" x14ac:dyDescent="0.25">
      <c r="A13" s="123" t="s">
        <v>60</v>
      </c>
      <c r="B13" s="32" t="s">
        <v>61</v>
      </c>
      <c r="C13" s="45" t="s">
        <v>16</v>
      </c>
      <c r="D13" s="33">
        <v>31.1</v>
      </c>
      <c r="E13" s="34">
        <v>138000</v>
      </c>
      <c r="F13" s="34">
        <f>D13*E13</f>
        <v>4291800</v>
      </c>
      <c r="G13" s="119"/>
      <c r="H13" s="119"/>
      <c r="I13" s="121"/>
    </row>
    <row r="14" spans="1:9" ht="15.75" customHeight="1" x14ac:dyDescent="0.25">
      <c r="A14" s="124"/>
      <c r="B14" s="46" t="s">
        <v>62</v>
      </c>
      <c r="C14" s="47" t="s">
        <v>16</v>
      </c>
      <c r="D14" s="48">
        <v>20</v>
      </c>
      <c r="E14" s="49">
        <v>20000</v>
      </c>
      <c r="F14" s="38">
        <f t="shared" ref="F14:F20" si="1">E14*D14</f>
        <v>400000</v>
      </c>
      <c r="G14" s="119"/>
      <c r="H14" s="119"/>
      <c r="I14" s="121"/>
    </row>
    <row r="15" spans="1:9" ht="15.75" customHeight="1" x14ac:dyDescent="0.25">
      <c r="A15" s="124"/>
      <c r="B15" s="50" t="str">
        <f>B9</f>
        <v>Bí đỏ</v>
      </c>
      <c r="C15" s="51" t="s">
        <v>16</v>
      </c>
      <c r="D15" s="37">
        <f>D9</f>
        <v>11.067500000000001</v>
      </c>
      <c r="E15" s="38">
        <v>20000</v>
      </c>
      <c r="F15" s="38">
        <f t="shared" si="1"/>
        <v>221350.00000000003</v>
      </c>
      <c r="G15" s="119"/>
      <c r="H15" s="119"/>
      <c r="I15" s="121"/>
    </row>
    <row r="16" spans="1:9" ht="31.5" x14ac:dyDescent="0.25">
      <c r="A16" s="124"/>
      <c r="B16" s="40" t="s">
        <v>70</v>
      </c>
      <c r="C16" s="78" t="s">
        <v>71</v>
      </c>
      <c r="D16" s="77">
        <v>4</v>
      </c>
      <c r="E16" s="76">
        <v>16000</v>
      </c>
      <c r="F16" s="64">
        <f>D16*E16</f>
        <v>64000</v>
      </c>
      <c r="G16" s="119"/>
      <c r="H16" s="119"/>
      <c r="I16" s="121"/>
    </row>
    <row r="17" spans="1:9" ht="15.75" customHeight="1" x14ac:dyDescent="0.25">
      <c r="A17" s="124"/>
      <c r="B17" s="36" t="s">
        <v>24</v>
      </c>
      <c r="C17" s="39" t="s">
        <v>16</v>
      </c>
      <c r="D17" s="52">
        <v>0.5</v>
      </c>
      <c r="E17" s="38">
        <v>70000</v>
      </c>
      <c r="F17" s="38">
        <f t="shared" si="1"/>
        <v>35000</v>
      </c>
      <c r="G17" s="119"/>
      <c r="H17" s="119"/>
      <c r="I17" s="121"/>
    </row>
    <row r="18" spans="1:9" ht="15.75" customHeight="1" x14ac:dyDescent="0.25">
      <c r="A18" s="124"/>
      <c r="B18" s="36" t="s">
        <v>78</v>
      </c>
      <c r="C18" s="39" t="s">
        <v>16</v>
      </c>
      <c r="D18" s="59">
        <v>5</v>
      </c>
      <c r="E18" s="38">
        <v>12000</v>
      </c>
      <c r="F18" s="38">
        <f t="shared" si="1"/>
        <v>60000</v>
      </c>
      <c r="G18" s="119"/>
      <c r="H18" s="119"/>
      <c r="I18" s="121"/>
    </row>
    <row r="19" spans="1:9" ht="15.75" customHeight="1" x14ac:dyDescent="0.25">
      <c r="A19" s="124"/>
      <c r="B19" s="36" t="s">
        <v>59</v>
      </c>
      <c r="C19" s="39" t="s">
        <v>16</v>
      </c>
      <c r="D19" s="37">
        <v>0.2</v>
      </c>
      <c r="E19" s="38">
        <v>65000</v>
      </c>
      <c r="F19" s="38">
        <f t="shared" si="1"/>
        <v>13000</v>
      </c>
      <c r="G19" s="119"/>
      <c r="H19" s="119"/>
      <c r="I19" s="121"/>
    </row>
    <row r="20" spans="1:9" ht="15.75" customHeight="1" x14ac:dyDescent="0.25">
      <c r="A20" s="124"/>
      <c r="B20" s="41" t="s">
        <v>27</v>
      </c>
      <c r="C20" s="42" t="s">
        <v>16</v>
      </c>
      <c r="D20" s="43">
        <f>D12</f>
        <v>56.5</v>
      </c>
      <c r="E20" s="44"/>
      <c r="F20" s="44">
        <f t="shared" si="1"/>
        <v>0</v>
      </c>
      <c r="G20" s="119"/>
      <c r="H20" s="119"/>
      <c r="I20" s="121"/>
    </row>
    <row r="21" spans="1:9" ht="18.75" x14ac:dyDescent="0.25">
      <c r="A21" s="126" t="s">
        <v>69</v>
      </c>
      <c r="B21" s="126"/>
      <c r="C21" s="126"/>
      <c r="D21" s="126"/>
      <c r="E21" s="126"/>
      <c r="F21" s="53"/>
      <c r="G21" s="53"/>
      <c r="H21" s="127" t="s">
        <v>63</v>
      </c>
      <c r="I21" s="127"/>
    </row>
    <row r="22" spans="1:9" ht="18.75" x14ac:dyDescent="0.25">
      <c r="A22" s="117" t="s">
        <v>89</v>
      </c>
      <c r="B22" s="117"/>
      <c r="C22" s="117"/>
      <c r="D22" s="117"/>
      <c r="E22" s="117"/>
      <c r="F22" s="117"/>
      <c r="G22" s="117"/>
      <c r="H22" s="117"/>
      <c r="I22" s="25"/>
    </row>
  </sheetData>
  <mergeCells count="21">
    <mergeCell ref="A21:E21"/>
    <mergeCell ref="H21:I21"/>
    <mergeCell ref="A22:H22"/>
    <mergeCell ref="G7:G20"/>
    <mergeCell ref="H7:H20"/>
    <mergeCell ref="I7:I20"/>
    <mergeCell ref="A8:A12"/>
    <mergeCell ref="A13:A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2"/>
  <sheetViews>
    <sheetView workbookViewId="0">
      <selection activeCell="A23" sqref="A2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5"/>
      <c r="H1" s="25"/>
      <c r="I1" s="26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5"/>
      <c r="H2" s="25"/>
      <c r="I2" s="26"/>
    </row>
    <row r="3" spans="1:9" ht="18.75" x14ac:dyDescent="0.25">
      <c r="A3" s="111" t="s">
        <v>51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90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52</v>
      </c>
      <c r="B5" s="113" t="s">
        <v>3</v>
      </c>
      <c r="C5" s="113" t="s">
        <v>53</v>
      </c>
      <c r="D5" s="113" t="s">
        <v>64</v>
      </c>
      <c r="E5" s="115" t="s">
        <v>6</v>
      </c>
      <c r="F5" s="115" t="s">
        <v>7</v>
      </c>
      <c r="G5" s="115" t="s">
        <v>54</v>
      </c>
      <c r="H5" s="115" t="s">
        <v>55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14"/>
    </row>
    <row r="7" spans="1:9" ht="18.75" x14ac:dyDescent="0.25">
      <c r="A7" s="35" t="s">
        <v>56</v>
      </c>
      <c r="B7" s="55" t="s">
        <v>12</v>
      </c>
      <c r="C7" s="56" t="s">
        <v>26</v>
      </c>
      <c r="D7" s="56">
        <v>220</v>
      </c>
      <c r="E7" s="57">
        <v>8000</v>
      </c>
      <c r="F7" s="57">
        <f>E7*D7</f>
        <v>1760000</v>
      </c>
      <c r="G7" s="118">
        <f>SUM(F7:F19)</f>
        <v>10516000</v>
      </c>
      <c r="H7" s="118">
        <f>G7/D7</f>
        <v>47800</v>
      </c>
      <c r="I7" s="120" t="s">
        <v>37</v>
      </c>
    </row>
    <row r="8" spans="1:9" ht="31.5" x14ac:dyDescent="0.25">
      <c r="A8" s="123" t="s">
        <v>57</v>
      </c>
      <c r="B8" s="32" t="str">
        <f>[1]TĐ!B19</f>
        <v>Thịt lợn (Mông, vai, ba chỉ)</v>
      </c>
      <c r="C8" s="45" t="str">
        <f>[1]TĐ!C19</f>
        <v>Kg</v>
      </c>
      <c r="D8" s="33">
        <v>26</v>
      </c>
      <c r="E8" s="34">
        <v>138000</v>
      </c>
      <c r="F8" s="34">
        <f>D8*E8</f>
        <v>3588000</v>
      </c>
      <c r="G8" s="119"/>
      <c r="H8" s="119"/>
      <c r="I8" s="121"/>
    </row>
    <row r="9" spans="1:9" ht="15.75" x14ac:dyDescent="0.25">
      <c r="A9" s="124"/>
      <c r="B9" s="58" t="str">
        <f>[1]TĐ!B21</f>
        <v>Đậu Phụ</v>
      </c>
      <c r="C9" s="59" t="str">
        <f>[1]TĐ!C21</f>
        <v>Kg</v>
      </c>
      <c r="D9" s="60">
        <v>23</v>
      </c>
      <c r="E9" s="38">
        <v>25000</v>
      </c>
      <c r="F9" s="38">
        <f t="shared" ref="F9:F13" si="0">D9*E9</f>
        <v>575000</v>
      </c>
      <c r="G9" s="119"/>
      <c r="H9" s="119"/>
      <c r="I9" s="121"/>
    </row>
    <row r="10" spans="1:9" ht="15.75" x14ac:dyDescent="0.25">
      <c r="A10" s="124"/>
      <c r="B10" s="40" t="str">
        <f>[1]TĐ!B22</f>
        <v>Rau bắp cải</v>
      </c>
      <c r="C10" s="59" t="s">
        <v>16</v>
      </c>
      <c r="D10" s="61">
        <v>9.0500000000000007</v>
      </c>
      <c r="E10" s="62">
        <v>20000</v>
      </c>
      <c r="F10" s="38">
        <f t="shared" si="0"/>
        <v>181000</v>
      </c>
      <c r="G10" s="119"/>
      <c r="H10" s="119"/>
      <c r="I10" s="121"/>
    </row>
    <row r="11" spans="1:9" ht="15.75" x14ac:dyDescent="0.25">
      <c r="A11" s="124"/>
      <c r="B11" s="40" t="s">
        <v>34</v>
      </c>
      <c r="C11" s="59" t="s">
        <v>16</v>
      </c>
      <c r="D11" s="63">
        <v>2.4</v>
      </c>
      <c r="E11" s="62">
        <v>35000</v>
      </c>
      <c r="F11" s="38">
        <f t="shared" si="0"/>
        <v>84000</v>
      </c>
      <c r="G11" s="119"/>
      <c r="H11" s="119"/>
      <c r="I11" s="121"/>
    </row>
    <row r="12" spans="1:9" ht="15.75" x14ac:dyDescent="0.25">
      <c r="A12" s="124"/>
      <c r="B12" s="64" t="s">
        <v>24</v>
      </c>
      <c r="C12" s="59" t="s">
        <v>16</v>
      </c>
      <c r="D12" s="60">
        <f>[1]TĐ!D25</f>
        <v>0.5</v>
      </c>
      <c r="E12" s="62">
        <v>70000</v>
      </c>
      <c r="F12" s="38">
        <f t="shared" si="0"/>
        <v>35000</v>
      </c>
      <c r="G12" s="119"/>
      <c r="H12" s="119"/>
      <c r="I12" s="121"/>
    </row>
    <row r="13" spans="1:9" ht="15.75" x14ac:dyDescent="0.25">
      <c r="A13" s="124"/>
      <c r="B13" s="64" t="s">
        <v>65</v>
      </c>
      <c r="C13" s="59" t="s">
        <v>16</v>
      </c>
      <c r="D13" s="60">
        <v>0.3</v>
      </c>
      <c r="E13" s="62">
        <v>65000</v>
      </c>
      <c r="F13" s="38">
        <f t="shared" si="0"/>
        <v>19500</v>
      </c>
      <c r="G13" s="119"/>
      <c r="H13" s="119"/>
      <c r="I13" s="121"/>
    </row>
    <row r="14" spans="1:9" ht="15.75" x14ac:dyDescent="0.25">
      <c r="A14" s="125"/>
      <c r="B14" s="65" t="s">
        <v>27</v>
      </c>
      <c r="C14" s="43" t="s">
        <v>16</v>
      </c>
      <c r="D14" s="43">
        <v>50</v>
      </c>
      <c r="E14" s="44"/>
      <c r="F14" s="44"/>
      <c r="G14" s="119"/>
      <c r="H14" s="119"/>
      <c r="I14" s="121"/>
    </row>
    <row r="15" spans="1:9" ht="15.75" x14ac:dyDescent="0.25">
      <c r="A15" s="124" t="s">
        <v>60</v>
      </c>
      <c r="B15" s="46" t="s">
        <v>61</v>
      </c>
      <c r="C15" s="48" t="s">
        <v>16</v>
      </c>
      <c r="D15" s="48">
        <f>D8</f>
        <v>26</v>
      </c>
      <c r="E15" s="49">
        <f>E8</f>
        <v>138000</v>
      </c>
      <c r="F15" s="49">
        <f t="shared" ref="F15:F19" si="1">D15*E15</f>
        <v>3588000</v>
      </c>
      <c r="G15" s="119"/>
      <c r="H15" s="119"/>
      <c r="I15" s="121"/>
    </row>
    <row r="16" spans="1:9" ht="15.75" x14ac:dyDescent="0.25">
      <c r="A16" s="124"/>
      <c r="B16" s="50" t="s">
        <v>29</v>
      </c>
      <c r="C16" s="51" t="str">
        <f>C9</f>
        <v>Kg</v>
      </c>
      <c r="D16" s="66">
        <v>17.100000000000001</v>
      </c>
      <c r="E16" s="38">
        <v>25000</v>
      </c>
      <c r="F16" s="38">
        <f t="shared" si="1"/>
        <v>427500.00000000006</v>
      </c>
      <c r="G16" s="119"/>
      <c r="H16" s="119"/>
      <c r="I16" s="121"/>
    </row>
    <row r="17" spans="1:9" ht="31.5" x14ac:dyDescent="0.25">
      <c r="A17" s="124"/>
      <c r="B17" s="40" t="s">
        <v>70</v>
      </c>
      <c r="C17" s="78" t="s">
        <v>71</v>
      </c>
      <c r="D17" s="77">
        <v>4</v>
      </c>
      <c r="E17" s="76">
        <v>16000</v>
      </c>
      <c r="F17" s="64">
        <f>D17*E17</f>
        <v>64000</v>
      </c>
      <c r="G17" s="119"/>
      <c r="H17" s="119"/>
      <c r="I17" s="121"/>
    </row>
    <row r="18" spans="1:9" ht="15.75" x14ac:dyDescent="0.25">
      <c r="A18" s="124"/>
      <c r="B18" s="40" t="str">
        <f>B10</f>
        <v>Rau bắp cải</v>
      </c>
      <c r="C18" s="59" t="s">
        <v>16</v>
      </c>
      <c r="D18" s="61">
        <f>D10</f>
        <v>9.0500000000000007</v>
      </c>
      <c r="E18" s="62">
        <f>E10</f>
        <v>20000</v>
      </c>
      <c r="F18" s="62">
        <f t="shared" si="1"/>
        <v>181000</v>
      </c>
      <c r="G18" s="119"/>
      <c r="H18" s="119"/>
      <c r="I18" s="121"/>
    </row>
    <row r="19" spans="1:9" ht="15.75" x14ac:dyDescent="0.25">
      <c r="A19" s="124"/>
      <c r="B19" s="64" t="str">
        <f>B13</f>
        <v>Mì chính Vedan</v>
      </c>
      <c r="C19" s="59" t="s">
        <v>16</v>
      </c>
      <c r="D19" s="60">
        <v>0.2</v>
      </c>
      <c r="E19" s="62">
        <f>E13</f>
        <v>65000</v>
      </c>
      <c r="F19" s="62">
        <f t="shared" si="1"/>
        <v>13000</v>
      </c>
      <c r="G19" s="119"/>
      <c r="H19" s="119"/>
      <c r="I19" s="121"/>
    </row>
    <row r="20" spans="1:9" ht="15.75" x14ac:dyDescent="0.25">
      <c r="A20" s="124"/>
      <c r="B20" s="64" t="s">
        <v>27</v>
      </c>
      <c r="C20" s="43" t="s">
        <v>16</v>
      </c>
      <c r="D20" s="43">
        <f>D14</f>
        <v>50</v>
      </c>
      <c r="E20" s="44"/>
      <c r="F20" s="44"/>
      <c r="G20" s="128"/>
      <c r="H20" s="128"/>
      <c r="I20" s="122"/>
    </row>
    <row r="21" spans="1:9" ht="18.75" x14ac:dyDescent="0.25">
      <c r="A21" s="126" t="s">
        <v>69</v>
      </c>
      <c r="B21" s="126"/>
      <c r="C21" s="126"/>
      <c r="D21" s="126"/>
      <c r="E21" s="126"/>
      <c r="F21" s="53"/>
      <c r="G21" s="53"/>
      <c r="H21" s="127" t="s">
        <v>63</v>
      </c>
      <c r="I21" s="127"/>
    </row>
    <row r="22" spans="1:9" ht="18.75" x14ac:dyDescent="0.25">
      <c r="A22" s="117" t="s">
        <v>89</v>
      </c>
      <c r="B22" s="117"/>
      <c r="C22" s="117"/>
      <c r="D22" s="117"/>
      <c r="E22" s="117"/>
      <c r="F22" s="117"/>
      <c r="G22" s="117"/>
      <c r="H22" s="117"/>
      <c r="I22" s="25"/>
    </row>
  </sheetData>
  <mergeCells count="21">
    <mergeCell ref="A15:A20"/>
    <mergeCell ref="A21:E21"/>
    <mergeCell ref="H21:I21"/>
    <mergeCell ref="A22:H22"/>
    <mergeCell ref="G7:G20"/>
    <mergeCell ref="H7:H20"/>
    <mergeCell ref="I7:I20"/>
    <mergeCell ref="A8:A14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topLeftCell="A4" workbookViewId="0">
      <selection activeCell="A17" sqref="A17:H17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5"/>
      <c r="H1" s="25"/>
      <c r="I1" s="26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5"/>
      <c r="H2" s="25"/>
      <c r="I2" s="26"/>
    </row>
    <row r="3" spans="1:9" ht="18.75" x14ac:dyDescent="0.25">
      <c r="A3" s="111" t="s">
        <v>51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67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52</v>
      </c>
      <c r="B5" s="113" t="s">
        <v>3</v>
      </c>
      <c r="C5" s="113" t="s">
        <v>53</v>
      </c>
      <c r="D5" s="113" t="s">
        <v>5</v>
      </c>
      <c r="E5" s="115" t="s">
        <v>6</v>
      </c>
      <c r="F5" s="115" t="s">
        <v>7</v>
      </c>
      <c r="G5" s="115" t="s">
        <v>54</v>
      </c>
      <c r="H5" s="115" t="s">
        <v>55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34"/>
    </row>
    <row r="7" spans="1:9" ht="18.75" x14ac:dyDescent="0.25">
      <c r="A7" s="27" t="s">
        <v>56</v>
      </c>
      <c r="B7" s="67" t="s">
        <v>12</v>
      </c>
      <c r="C7" s="31" t="s">
        <v>26</v>
      </c>
      <c r="D7" s="68">
        <v>220</v>
      </c>
      <c r="E7" s="69">
        <v>8000</v>
      </c>
      <c r="F7" s="69">
        <f>D7*E7</f>
        <v>1760000</v>
      </c>
      <c r="G7" s="118">
        <f>SUM(F7:F15)</f>
        <v>5883500</v>
      </c>
      <c r="H7" s="137">
        <f>G7/D7</f>
        <v>26743.18181818182</v>
      </c>
      <c r="I7" s="120" t="s">
        <v>37</v>
      </c>
    </row>
    <row r="8" spans="1:9" ht="31.5" x14ac:dyDescent="0.25">
      <c r="A8" s="129" t="s">
        <v>57</v>
      </c>
      <c r="B8" s="28" t="s">
        <v>17</v>
      </c>
      <c r="C8" s="70" t="s">
        <v>16</v>
      </c>
      <c r="D8" s="71">
        <v>23</v>
      </c>
      <c r="E8" s="30">
        <v>138000</v>
      </c>
      <c r="F8" s="30">
        <f>E8*D8</f>
        <v>3174000</v>
      </c>
      <c r="G8" s="135"/>
      <c r="H8" s="138"/>
      <c r="I8" s="121"/>
    </row>
    <row r="9" spans="1:9" ht="15.75" x14ac:dyDescent="0.25">
      <c r="A9" s="130"/>
      <c r="B9" s="72" t="s">
        <v>38</v>
      </c>
      <c r="C9" s="70" t="s">
        <v>39</v>
      </c>
      <c r="D9" s="71">
        <v>110</v>
      </c>
      <c r="E9" s="30">
        <v>4500</v>
      </c>
      <c r="F9" s="30">
        <f t="shared" ref="F9:F14" si="0">E9*D9</f>
        <v>495000</v>
      </c>
      <c r="G9" s="135"/>
      <c r="H9" s="138"/>
      <c r="I9" s="121"/>
    </row>
    <row r="10" spans="1:9" ht="15.75" x14ac:dyDescent="0.25">
      <c r="A10" s="130"/>
      <c r="B10" s="72" t="s">
        <v>20</v>
      </c>
      <c r="C10" s="73" t="s">
        <v>16</v>
      </c>
      <c r="D10" s="71">
        <v>12</v>
      </c>
      <c r="E10" s="30">
        <v>20000</v>
      </c>
      <c r="F10" s="30">
        <f t="shared" si="0"/>
        <v>240000</v>
      </c>
      <c r="G10" s="135"/>
      <c r="H10" s="138"/>
      <c r="I10" s="121"/>
    </row>
    <row r="11" spans="1:9" ht="15.75" x14ac:dyDescent="0.25">
      <c r="A11" s="130"/>
      <c r="B11" s="72" t="s">
        <v>41</v>
      </c>
      <c r="C11" s="73" t="s">
        <v>26</v>
      </c>
      <c r="D11" s="71">
        <f>[2]Sheet1!D33</f>
        <v>12</v>
      </c>
      <c r="E11" s="30">
        <v>10000</v>
      </c>
      <c r="F11" s="30">
        <f t="shared" si="0"/>
        <v>120000</v>
      </c>
      <c r="G11" s="135"/>
      <c r="H11" s="138"/>
      <c r="I11" s="121"/>
    </row>
    <row r="12" spans="1:9" ht="15.75" x14ac:dyDescent="0.25">
      <c r="A12" s="130"/>
      <c r="B12" s="72" t="s">
        <v>42</v>
      </c>
      <c r="C12" s="73" t="s">
        <v>16</v>
      </c>
      <c r="D12" s="71">
        <f>[2]Sheet1!D34</f>
        <v>1</v>
      </c>
      <c r="E12" s="30">
        <v>30000</v>
      </c>
      <c r="F12" s="30">
        <f t="shared" si="0"/>
        <v>30000</v>
      </c>
      <c r="G12" s="135"/>
      <c r="H12" s="138"/>
      <c r="I12" s="121"/>
    </row>
    <row r="13" spans="1:9" ht="31.5" x14ac:dyDescent="0.25">
      <c r="A13" s="130"/>
      <c r="B13" s="40" t="s">
        <v>70</v>
      </c>
      <c r="C13" s="78" t="s">
        <v>71</v>
      </c>
      <c r="D13" s="77">
        <v>2</v>
      </c>
      <c r="E13" s="76">
        <v>16000</v>
      </c>
      <c r="F13" s="64">
        <f>D13*E13</f>
        <v>32000</v>
      </c>
      <c r="G13" s="135"/>
      <c r="H13" s="138"/>
      <c r="I13" s="121"/>
    </row>
    <row r="14" spans="1:9" ht="15.75" x14ac:dyDescent="0.25">
      <c r="A14" s="130"/>
      <c r="B14" s="72" t="s">
        <v>25</v>
      </c>
      <c r="C14" s="73" t="s">
        <v>16</v>
      </c>
      <c r="D14" s="71">
        <v>0.5</v>
      </c>
      <c r="E14" s="30">
        <v>65000</v>
      </c>
      <c r="F14" s="30">
        <f t="shared" si="0"/>
        <v>32500</v>
      </c>
      <c r="G14" s="135"/>
      <c r="H14" s="138"/>
      <c r="I14" s="121"/>
    </row>
    <row r="15" spans="1:9" ht="15.75" x14ac:dyDescent="0.25">
      <c r="A15" s="131"/>
      <c r="B15" s="72" t="s">
        <v>27</v>
      </c>
      <c r="C15" s="73" t="s">
        <v>16</v>
      </c>
      <c r="D15" s="74">
        <v>56.5</v>
      </c>
      <c r="E15" s="30"/>
      <c r="F15" s="30"/>
      <c r="G15" s="136"/>
      <c r="H15" s="139"/>
      <c r="I15" s="122"/>
    </row>
    <row r="16" spans="1:9" ht="18.75" x14ac:dyDescent="0.25">
      <c r="A16" s="132" t="s">
        <v>69</v>
      </c>
      <c r="B16" s="132"/>
      <c r="C16" s="132"/>
      <c r="D16" s="132"/>
      <c r="E16" s="132"/>
      <c r="F16" s="54"/>
      <c r="G16" s="54"/>
      <c r="H16" s="133" t="s">
        <v>63</v>
      </c>
      <c r="I16" s="133"/>
    </row>
    <row r="17" spans="1:9" ht="18.75" x14ac:dyDescent="0.25">
      <c r="A17" s="117" t="s">
        <v>91</v>
      </c>
      <c r="B17" s="117"/>
      <c r="C17" s="117"/>
      <c r="D17" s="117"/>
      <c r="E17" s="117"/>
      <c r="F17" s="117"/>
      <c r="G17" s="117"/>
      <c r="H17" s="117"/>
      <c r="I17" s="25"/>
    </row>
  </sheetData>
  <mergeCells count="20"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5"/>
  <sheetViews>
    <sheetView workbookViewId="0">
      <selection activeCell="A16" sqref="A16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0" t="s">
        <v>0</v>
      </c>
      <c r="B1" s="110"/>
      <c r="C1" s="110"/>
      <c r="D1" s="110"/>
      <c r="E1" s="110"/>
      <c r="F1" s="110"/>
      <c r="G1" s="25"/>
      <c r="H1" s="25"/>
      <c r="I1" s="26"/>
    </row>
    <row r="2" spans="1:9" ht="18.75" x14ac:dyDescent="0.25">
      <c r="A2" s="110" t="s">
        <v>1</v>
      </c>
      <c r="B2" s="110"/>
      <c r="C2" s="110"/>
      <c r="D2" s="110"/>
      <c r="E2" s="110"/>
      <c r="F2" s="110"/>
      <c r="G2" s="25"/>
      <c r="H2" s="25"/>
      <c r="I2" s="26"/>
    </row>
    <row r="3" spans="1:9" ht="18.75" x14ac:dyDescent="0.25">
      <c r="A3" s="111" t="s">
        <v>51</v>
      </c>
      <c r="B3" s="111"/>
      <c r="C3" s="111"/>
      <c r="D3" s="111"/>
      <c r="E3" s="111"/>
      <c r="F3" s="111"/>
      <c r="G3" s="111"/>
      <c r="H3" s="111"/>
      <c r="I3" s="111"/>
    </row>
    <row r="4" spans="1:9" ht="18.75" x14ac:dyDescent="0.25">
      <c r="A4" s="112" t="s">
        <v>68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52</v>
      </c>
      <c r="B5" s="113" t="s">
        <v>3</v>
      </c>
      <c r="C5" s="113" t="s">
        <v>53</v>
      </c>
      <c r="D5" s="113" t="s">
        <v>5</v>
      </c>
      <c r="E5" s="115" t="s">
        <v>6</v>
      </c>
      <c r="F5" s="115" t="s">
        <v>7</v>
      </c>
      <c r="G5" s="115" t="s">
        <v>54</v>
      </c>
      <c r="H5" s="115" t="s">
        <v>55</v>
      </c>
      <c r="I5" s="113" t="s">
        <v>11</v>
      </c>
    </row>
    <row r="6" spans="1:9" x14ac:dyDescent="0.25">
      <c r="A6" s="114"/>
      <c r="B6" s="114"/>
      <c r="C6" s="114"/>
      <c r="D6" s="114"/>
      <c r="E6" s="116"/>
      <c r="F6" s="116"/>
      <c r="G6" s="116"/>
      <c r="H6" s="116"/>
      <c r="I6" s="134"/>
    </row>
    <row r="7" spans="1:9" ht="31.5" x14ac:dyDescent="0.25">
      <c r="A7" s="129" t="s">
        <v>23</v>
      </c>
      <c r="B7" s="28" t="s">
        <v>17</v>
      </c>
      <c r="C7" s="70" t="s">
        <v>16</v>
      </c>
      <c r="D7" s="74">
        <v>18</v>
      </c>
      <c r="E7" s="30">
        <v>138000</v>
      </c>
      <c r="F7" s="30">
        <f>E7*D7</f>
        <v>2484000</v>
      </c>
      <c r="G7" s="135">
        <f>SUM(F7:F12)</f>
        <v>2976000</v>
      </c>
      <c r="H7" s="138">
        <f>G7/220</f>
        <v>13527.272727272728</v>
      </c>
      <c r="I7" s="121" t="s">
        <v>37</v>
      </c>
    </row>
    <row r="8" spans="1:9" ht="15.75" x14ac:dyDescent="0.25">
      <c r="A8" s="130"/>
      <c r="B8" s="28" t="s">
        <v>24</v>
      </c>
      <c r="C8" s="70" t="s">
        <v>16</v>
      </c>
      <c r="D8" s="29">
        <v>1</v>
      </c>
      <c r="E8" s="30">
        <v>60000</v>
      </c>
      <c r="F8" s="30">
        <v>60000</v>
      </c>
      <c r="G8" s="135"/>
      <c r="H8" s="138"/>
      <c r="I8" s="121"/>
    </row>
    <row r="9" spans="1:9" ht="15.75" x14ac:dyDescent="0.25">
      <c r="A9" s="130"/>
      <c r="B9" s="72" t="s">
        <v>20</v>
      </c>
      <c r="C9" s="73" t="s">
        <v>16</v>
      </c>
      <c r="D9" s="74">
        <v>15.75</v>
      </c>
      <c r="E9" s="30">
        <v>20000</v>
      </c>
      <c r="F9" s="30">
        <f t="shared" ref="F9" si="0">E9*D9</f>
        <v>315000</v>
      </c>
      <c r="G9" s="135"/>
      <c r="H9" s="138"/>
      <c r="I9" s="121"/>
    </row>
    <row r="10" spans="1:9" ht="31.5" x14ac:dyDescent="0.25">
      <c r="A10" s="130"/>
      <c r="B10" s="28" t="s">
        <v>70</v>
      </c>
      <c r="C10" s="73" t="s">
        <v>71</v>
      </c>
      <c r="D10" s="141">
        <v>2</v>
      </c>
      <c r="E10" s="72">
        <v>16000</v>
      </c>
      <c r="F10" s="72">
        <f>D10*E10</f>
        <v>32000</v>
      </c>
      <c r="G10" s="135"/>
      <c r="H10" s="138"/>
      <c r="I10" s="121"/>
    </row>
    <row r="11" spans="1:9" ht="15.75" x14ac:dyDescent="0.25">
      <c r="A11" s="130"/>
      <c r="B11" s="28" t="s">
        <v>78</v>
      </c>
      <c r="C11" s="73" t="s">
        <v>16</v>
      </c>
      <c r="D11" s="141">
        <v>5</v>
      </c>
      <c r="E11" s="72">
        <v>12000</v>
      </c>
      <c r="F11" s="72">
        <f>D11*E11</f>
        <v>60000</v>
      </c>
      <c r="G11" s="135"/>
      <c r="H11" s="138"/>
      <c r="I11" s="121"/>
    </row>
    <row r="12" spans="1:9" ht="15.75" x14ac:dyDescent="0.25">
      <c r="A12" s="130"/>
      <c r="B12" s="28" t="s">
        <v>66</v>
      </c>
      <c r="C12" s="73" t="s">
        <v>13</v>
      </c>
      <c r="D12" s="29">
        <v>1</v>
      </c>
      <c r="E12" s="30">
        <v>25000</v>
      </c>
      <c r="F12" s="30">
        <f>E12*D12</f>
        <v>25000</v>
      </c>
      <c r="G12" s="135"/>
      <c r="H12" s="138"/>
      <c r="I12" s="121"/>
    </row>
    <row r="13" spans="1:9" ht="15.75" x14ac:dyDescent="0.25">
      <c r="A13" s="131"/>
      <c r="B13" s="72" t="s">
        <v>27</v>
      </c>
      <c r="C13" s="73" t="s">
        <v>16</v>
      </c>
      <c r="D13" s="74">
        <v>56.5</v>
      </c>
      <c r="E13" s="30"/>
      <c r="F13" s="30"/>
      <c r="G13" s="136"/>
      <c r="H13" s="139"/>
      <c r="I13" s="122"/>
    </row>
    <row r="14" spans="1:9" ht="18.75" x14ac:dyDescent="0.25">
      <c r="A14" s="132" t="s">
        <v>69</v>
      </c>
      <c r="B14" s="132"/>
      <c r="C14" s="132"/>
      <c r="D14" s="132"/>
      <c r="E14" s="132"/>
      <c r="F14" s="54"/>
      <c r="G14" s="54"/>
      <c r="H14" s="133" t="s">
        <v>63</v>
      </c>
      <c r="I14" s="133"/>
    </row>
    <row r="15" spans="1:9" ht="18.75" x14ac:dyDescent="0.25">
      <c r="A15" s="117" t="s">
        <v>92</v>
      </c>
      <c r="B15" s="117"/>
      <c r="C15" s="117"/>
      <c r="D15" s="117"/>
      <c r="E15" s="117"/>
      <c r="F15" s="117"/>
      <c r="G15" s="117"/>
      <c r="H15" s="117"/>
      <c r="I15" s="25"/>
    </row>
  </sheetData>
  <mergeCells count="20">
    <mergeCell ref="A14:E14"/>
    <mergeCell ref="H14:I14"/>
    <mergeCell ref="A15:H15"/>
    <mergeCell ref="G5:G6"/>
    <mergeCell ref="H5:H6"/>
    <mergeCell ref="I5:I6"/>
    <mergeCell ref="A7:A13"/>
    <mergeCell ref="G7:G13"/>
    <mergeCell ref="H7:H13"/>
    <mergeCell ref="I7:I1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T4</vt:lpstr>
      <vt:lpstr>T3;5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2025-11-04T01:33:30Z</cp:lastPrinted>
  <dcterms:created xsi:type="dcterms:W3CDTF">2015-06-05T18:17:20Z</dcterms:created>
  <dcterms:modified xsi:type="dcterms:W3CDTF">2025-11-04T01:33:34Z</dcterms:modified>
</cp:coreProperties>
</file>