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cf5f757af0654b6/Máy tính/Chứng từ ăn T9/"/>
    </mc:Choice>
  </mc:AlternateContent>
  <xr:revisionPtr revIDLastSave="17" documentId="11_F25DC773A252ABDACC10489F715C76BE5BDE58E0" xr6:coauthVersionLast="47" xr6:coauthVersionMax="47" xr10:uidLastSave="{61B32A4E-179D-444C-9415-6EAC18E44364}"/>
  <bookViews>
    <workbookView xWindow="-120" yWindow="-120" windowWidth="24240" windowHeight="13020" xr2:uid="{00000000-000D-0000-FFFF-FFFF00000000}"/>
  </bookViews>
  <sheets>
    <sheet name="Sheet1" sheetId="1" r:id="rId1"/>
    <sheet name="2,3,5" sheetId="2" r:id="rId2"/>
    <sheet name="4" sheetId="3" r:id="rId3"/>
    <sheet name="6" sheetId="4" r:id="rId4"/>
    <sheet name="CN" sheetId="5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F15" i="4"/>
  <c r="F16" i="4"/>
  <c r="F17" i="4"/>
  <c r="F12" i="5" l="1"/>
  <c r="F13" i="5"/>
  <c r="F11" i="5"/>
  <c r="D14" i="5"/>
  <c r="F14" i="5" s="1"/>
  <c r="D10" i="5"/>
  <c r="F10" i="5" s="1"/>
  <c r="D9" i="5"/>
  <c r="F9" i="5" s="1"/>
  <c r="F8" i="5"/>
  <c r="F7" i="5"/>
  <c r="G7" i="5" l="1"/>
  <c r="H7" i="5" s="1"/>
  <c r="F9" i="4"/>
  <c r="D18" i="4"/>
  <c r="F18" i="4" s="1"/>
  <c r="D14" i="4"/>
  <c r="F14" i="4" s="1"/>
  <c r="D13" i="4"/>
  <c r="F13" i="4" s="1"/>
  <c r="D12" i="4"/>
  <c r="F12" i="4" s="1"/>
  <c r="F11" i="4"/>
  <c r="F10" i="4"/>
  <c r="F8" i="4"/>
  <c r="F7" i="4"/>
  <c r="D8" i="3"/>
  <c r="F8" i="3" s="1"/>
  <c r="D7" i="3"/>
  <c r="D16" i="3" s="1"/>
  <c r="D23" i="3"/>
  <c r="F22" i="3"/>
  <c r="F21" i="3"/>
  <c r="C21" i="3"/>
  <c r="B21" i="3"/>
  <c r="E20" i="3"/>
  <c r="F20" i="3" s="1"/>
  <c r="B20" i="3"/>
  <c r="E19" i="3"/>
  <c r="E18" i="3"/>
  <c r="F18" i="3" s="1"/>
  <c r="E16" i="3"/>
  <c r="F14" i="3"/>
  <c r="B14" i="3"/>
  <c r="F13" i="3"/>
  <c r="D11" i="3"/>
  <c r="F11" i="3" s="1"/>
  <c r="F10" i="3"/>
  <c r="F9" i="3"/>
  <c r="B9" i="3"/>
  <c r="B19" i="3" s="1"/>
  <c r="C8" i="3"/>
  <c r="C18" i="3" s="1"/>
  <c r="B8" i="3"/>
  <c r="C7" i="3"/>
  <c r="B7" i="3"/>
  <c r="D16" i="2"/>
  <c r="F16" i="2" s="1"/>
  <c r="D9" i="2"/>
  <c r="F9" i="2" s="1"/>
  <c r="D8" i="2"/>
  <c r="F8" i="2" s="1"/>
  <c r="D23" i="2"/>
  <c r="F23" i="2" s="1"/>
  <c r="E22" i="2"/>
  <c r="F22" i="2" s="1"/>
  <c r="F21" i="2"/>
  <c r="F20" i="2"/>
  <c r="E19" i="2"/>
  <c r="F19" i="2" s="1"/>
  <c r="B18" i="2"/>
  <c r="F17" i="2"/>
  <c r="F15" i="2"/>
  <c r="F14" i="2"/>
  <c r="D13" i="2"/>
  <c r="F13" i="2" s="1"/>
  <c r="F12" i="2"/>
  <c r="F11" i="2"/>
  <c r="B11" i="2"/>
  <c r="B19" i="2" s="1"/>
  <c r="F10" i="2"/>
  <c r="F7" i="2"/>
  <c r="F7" i="3" l="1"/>
  <c r="G7" i="4"/>
  <c r="H7" i="4" s="1"/>
  <c r="F16" i="3"/>
  <c r="D19" i="3"/>
  <c r="F19" i="3" s="1"/>
  <c r="D18" i="2"/>
  <c r="F18" i="2" s="1"/>
  <c r="G7" i="2" s="1"/>
  <c r="H7" i="2" s="1"/>
  <c r="G7" i="3" l="1"/>
  <c r="H7" i="3" s="1"/>
  <c r="F38" i="1"/>
  <c r="F37" i="1"/>
  <c r="F36" i="1"/>
  <c r="F49" i="1"/>
  <c r="F48" i="1"/>
  <c r="F47" i="1"/>
  <c r="F46" i="1"/>
  <c r="F45" i="1"/>
  <c r="F44" i="1"/>
  <c r="F43" i="1"/>
  <c r="F42" i="1"/>
  <c r="F40" i="1"/>
  <c r="F39" i="1"/>
  <c r="F35" i="1"/>
  <c r="F34" i="1"/>
  <c r="F33" i="1"/>
  <c r="F32" i="1"/>
  <c r="F30" i="1"/>
  <c r="F29" i="1"/>
  <c r="F15" i="1"/>
  <c r="D13" i="1"/>
  <c r="F13" i="1" s="1"/>
  <c r="F12" i="1"/>
  <c r="F11" i="1"/>
  <c r="F10" i="1"/>
  <c r="F8" i="1"/>
  <c r="F7" i="1"/>
  <c r="F6" i="1"/>
  <c r="F27" i="1"/>
  <c r="F26" i="1"/>
  <c r="F25" i="1"/>
  <c r="F24" i="1"/>
  <c r="F23" i="1"/>
  <c r="F22" i="1"/>
  <c r="F21" i="1"/>
  <c r="F20" i="1"/>
  <c r="F19" i="1"/>
  <c r="F18" i="1"/>
  <c r="F17" i="1"/>
  <c r="G42" i="1" l="1"/>
  <c r="G17" i="1"/>
  <c r="G6" i="1"/>
  <c r="G29" i="1"/>
</calcChain>
</file>

<file path=xl/sharedStrings.xml><?xml version="1.0" encoding="utf-8"?>
<sst xmlns="http://schemas.openxmlformats.org/spreadsheetml/2006/main" count="316" uniqueCount="98">
  <si>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</si>
  <si>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</si>
  <si>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</si>
  <si>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</si>
  <si>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</si>
  <si>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</si>
  <si>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</si>
  <si>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</si>
  <si>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</si>
  <si>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</si>
  <si>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</si>
  <si>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</si>
  <si>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</si>
  <si>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Hộp</t>
  </si>
  <si>
    <t>Sáng:</t>
  </si>
  <si>
    <t xml:space="preserve"> Gạo được cấp</t>
  </si>
  <si>
    <t>Gà sống</t>
  </si>
  <si>
    <t>Kg</t>
  </si>
  <si>
    <t>Thịt lợn (Mông, vai, ba chỉ)</t>
  </si>
  <si>
    <t>Su su</t>
  </si>
  <si>
    <t>Trưa:</t>
  </si>
  <si>
    <t>Bí đỏ</t>
  </si>
  <si>
    <t xml:space="preserve">Thịt gà rang </t>
  </si>
  <si>
    <t>Dầu thực vật Vạn thọ</t>
  </si>
  <si>
    <t>Lít</t>
  </si>
  <si>
    <t>Canh bí đỏ</t>
  </si>
  <si>
    <t>Nước rửa bát Sunlight 400g</t>
  </si>
  <si>
    <t>Chai</t>
  </si>
  <si>
    <t>Gừng</t>
  </si>
  <si>
    <t>Tối</t>
  </si>
  <si>
    <t>Hành lá</t>
  </si>
  <si>
    <t>Thịt xào su su</t>
  </si>
  <si>
    <t>Mì chính vedan</t>
  </si>
  <si>
    <t>Muối Iot (1.8Kg)</t>
  </si>
  <si>
    <t>Gói</t>
  </si>
  <si>
    <t>Gạo</t>
  </si>
  <si>
    <t>Thứ 4</t>
  </si>
  <si>
    <t>Gạo được cấp</t>
  </si>
  <si>
    <t>Hành tây</t>
  </si>
  <si>
    <t>Đậu Phụ</t>
  </si>
  <si>
    <t>Thịt đậu sốt cà chua.</t>
  </si>
  <si>
    <t>Canh rau bắp cải</t>
  </si>
  <si>
    <t>Cà chua</t>
  </si>
  <si>
    <t>Thịt lợn xào hành tây.</t>
  </si>
  <si>
    <t>Thứ 6</t>
  </si>
  <si>
    <t>Trứng vịt</t>
  </si>
  <si>
    <t>Gói thịt kho tàu</t>
  </si>
  <si>
    <t>Đường trắng</t>
  </si>
  <si>
    <t>Chủ nhật</t>
  </si>
  <si>
    <t>Tối:</t>
  </si>
  <si>
    <t>Thịt lợn rang</t>
  </si>
  <si>
    <t>Gang tay túi bóng</t>
  </si>
  <si>
    <t>Rẻ rửa bát, cọ xoong</t>
  </si>
  <si>
    <t>Cái</t>
  </si>
  <si>
    <t>Khăn lau</t>
  </si>
  <si>
    <t>Người Lập</t>
  </si>
  <si>
    <t>Hiệu Trưởng</t>
  </si>
  <si>
    <t>Nguyễn Bùi Hải Đăng</t>
  </si>
  <si>
    <t>Lê Bảo Khương</t>
  </si>
  <si>
    <t>Thực hiện từ: 03/9 đến 07/09/2025</t>
  </si>
  <si>
    <t>BẢNG THỰC ĐƠN TUẦN 1 CỦA HỌC SINH BÁN TRÚ (219 học sinh)</t>
  </si>
  <si>
    <t>Tổng số tiền ăn tuần 1</t>
  </si>
  <si>
    <t>59.862đ/HS/ngày</t>
  </si>
  <si>
    <t xml:space="preserve">Thịt kho </t>
  </si>
  <si>
    <t>55.100/HS/Ngày</t>
  </si>
  <si>
    <t>19.127đ/HS/ngày</t>
  </si>
  <si>
    <t>CÔNG KHAI TIỀN ĂN HỌC SINH BÁN TRÚ</t>
  </si>
  <si>
    <t>Thứ 2; 3; 5 ngày …... Tháng 9 năm 2025</t>
  </si>
  <si>
    <t>Các bữa trong ngày</t>
  </si>
  <si>
    <t>Đơn vị tính</t>
  </si>
  <si>
    <t>Tổng cộng</t>
  </si>
  <si>
    <t>Số tiền ăn/học sinh/ ngày</t>
  </si>
  <si>
    <t>Sáng</t>
  </si>
  <si>
    <t>Trưa</t>
  </si>
  <si>
    <t>Thịt gà</t>
  </si>
  <si>
    <t>Mì chính</t>
  </si>
  <si>
    <t>Muối I ốt</t>
  </si>
  <si>
    <t>Chiều</t>
  </si>
  <si>
    <t>Thịt lợn</t>
  </si>
  <si>
    <t>Su Su</t>
  </si>
  <si>
    <t>Tổng số học sinh ăn trong ngày là: 219 em</t>
  </si>
  <si>
    <t>XÁC NHẬN CỦA BGH</t>
  </si>
  <si>
    <t>219 em x 55.100 = 12.067.000 đ</t>
  </si>
  <si>
    <t>Thứ 4, ngày …... tháng 9 năm 2025</t>
  </si>
  <si>
    <t>Số Lượng</t>
  </si>
  <si>
    <t>Mì chính Vedan</t>
  </si>
  <si>
    <t>Thứ 6, ngày …... Tháng 9 Năm 2025</t>
  </si>
  <si>
    <t>Qủa</t>
  </si>
  <si>
    <t>Trứng gà</t>
  </si>
  <si>
    <t>Chủ nhật, ngày …... Tháng 9 Năm 2025</t>
  </si>
  <si>
    <t>Găng tay túi bóng</t>
  </si>
  <si>
    <t>Rẻ rửa bát,cọ xoong</t>
  </si>
  <si>
    <t>219 em x 18.579 = 4.068.800 đ</t>
  </si>
  <si>
    <t>28.420đ/HS/ngày</t>
  </si>
  <si>
    <t>219 em x 28.420 = 6.224.000 đ</t>
  </si>
  <si>
    <t>Rau bắp cải</t>
  </si>
  <si>
    <t>219 em x 62237 = 13.629.800 đ</t>
  </si>
  <si>
    <t>Thứ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</si>
</sst>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left" vertical="center"/>
    </xf>
    <xf numFmtId="3" fontId="6" fillId="0" borderId="7" xfId="0" applyNumberFormat="1" applyFont="1" applyBorder="1"/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8" fillId="0" borderId="8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3" fontId="5" fillId="0" borderId="16" xfId="0" applyNumberFormat="1" applyFont="1" applyBorder="1"/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left" vertical="center" wrapText="1"/>
    </xf>
    <xf numFmtId="3" fontId="5" fillId="0" borderId="17" xfId="0" applyNumberFormat="1" applyFont="1" applyBorder="1"/>
    <xf numFmtId="3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left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3" fontId="5" fillId="0" borderId="20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165" fontId="5" fillId="0" borderId="19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164" fontId="5" fillId="0" borderId="16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5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 textRotation="180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K&#7871;%20to&#225;n/Th&#7921;c%20&#273;&#417;n%20&#259;n%20T11.xlsx" TargetMode="External"/><Relationship Id="rId1" Type="http://schemas.openxmlformats.org/officeDocument/2006/relationships/externalLinkPath" Target="/fcf5f757af0654b6/M&#225;y%20t&#237;nh/K&#7871;%20to&#225;n/Th&#7921;c%20&#273;&#417;n%20&#259;n%20T1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file:///C:\Users\BGD\Documents\Zalo%20Received%20Files\thang%2010-20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ông khai ăn BT Thứ 3+5"/>
      <sheetName val="Công khai ăn BT Thứ 2+4"/>
      <sheetName val="Công khai ăn BT thứ 6"/>
    </sheetNames>
    <sheetDataSet>
      <sheetData sheetId="0" refreshError="1">
        <row r="15">
          <cell r="B15" t="str">
            <v>Nước rửa bát Sunlight 400g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/>
      <sheetData sheetId="1"/>
      <sheetData sheetId="2"/>
      <sheetData sheetId="3"/>
      <sheetData sheetId="4">
        <row r="12">
          <cell r="B12" t="str">
            <v>Mì tôm Kokomi</v>
          </cell>
        </row>
      </sheetData>
      <sheetData sheetId="5"/>
      <sheetData sheetId="6"/>
      <sheetData sheetId="7"/>
      <sheetData sheetId="8"/>
      <sheetData sheetId="9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0">
          <cell r="E20">
            <v>27000</v>
          </cell>
        </row>
        <row r="21">
          <cell r="B21" t="str">
            <v>Đậu Phụ</v>
          </cell>
          <cell r="C21" t="str">
            <v>Kg</v>
          </cell>
        </row>
        <row r="22">
          <cell r="B22" t="str">
            <v>Rau bắp cải</v>
          </cell>
        </row>
        <row r="24">
          <cell r="B24" t="str">
            <v>Nước rửa bát Sunlight 400g</v>
          </cell>
        </row>
        <row r="25">
          <cell r="D25">
            <v>0.5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>
        <row r="7">
          <cell r="D7">
            <v>26</v>
          </cell>
        </row>
        <row r="34">
          <cell r="D34">
            <v>1</v>
          </cell>
        </row>
        <row r="35">
          <cell r="D35">
            <v>1</v>
          </cell>
        </row>
        <row r="36">
          <cell r="D36">
            <v>3</v>
          </cell>
        </row>
        <row r="37">
          <cell r="D37">
            <v>0.3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workbookViewId="0">
      <selection activeCell="M9" sqref="M9"/>
    </sheetView>
  </sheetViews>
  <sheetFormatPr defaultRowHeight="15" x14ac:dyDescent="0.25"/>
  <cols>
    <col min="1" max="1" width="8.85546875" customWidth="1"/>
    <col min="2" max="2" width="17.140625" customWidth="1"/>
    <col min="3" max="3" width="6.28515625" customWidth="1"/>
    <col min="4" max="4" width="7.7109375" customWidth="1"/>
    <col min="5" max="5" width="10.5703125" customWidth="1"/>
    <col min="6" max="6" width="11.85546875" customWidth="1"/>
    <col min="7" max="7" width="10.85546875" customWidth="1"/>
    <col min="8" max="8" width="12.5703125" customWidth="1"/>
    <col min="9" max="9" width="15" customWidth="1"/>
    <col min="10" max="10" width="5.5703125" customWidth="1"/>
    <col min="13" max="13" width="19.28515625" customWidth="1"/>
  </cols>
  <sheetData>
    <row r="1" spans="1:10" x14ac:dyDescent="0.25">
      <c r="A1" s="69" t="s">
        <v>0</v>
      </c>
      <c r="B1" s="69"/>
      <c r="C1" s="69"/>
      <c r="D1" s="69"/>
      <c r="E1" s="69"/>
      <c r="F1" s="1"/>
      <c r="G1" s="1"/>
      <c r="H1" s="1"/>
      <c r="I1" s="1"/>
      <c r="J1" s="1"/>
    </row>
    <row r="2" spans="1:10" x14ac:dyDescent="0.25">
      <c r="A2" s="69" t="s">
        <v>1</v>
      </c>
      <c r="B2" s="69"/>
      <c r="C2" s="69"/>
      <c r="D2" s="69"/>
      <c r="E2" s="69"/>
      <c r="F2" s="1"/>
      <c r="G2" s="1"/>
      <c r="H2" s="1"/>
      <c r="I2" s="1"/>
      <c r="J2" s="1"/>
    </row>
    <row r="3" spans="1:10" ht="15.75" x14ac:dyDescent="0.25">
      <c r="A3" s="70" t="s">
        <v>60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8.75" x14ac:dyDescent="0.3">
      <c r="A4" s="71" t="s">
        <v>59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0" ht="25.5" x14ac:dyDescent="0.25">
      <c r="A6" s="73" t="s">
        <v>36</v>
      </c>
      <c r="B6" s="10" t="s">
        <v>18</v>
      </c>
      <c r="C6" s="6" t="s">
        <v>17</v>
      </c>
      <c r="D6" s="7">
        <v>74.900000000000006</v>
      </c>
      <c r="E6" s="6">
        <v>145000</v>
      </c>
      <c r="F6" s="6">
        <f>E6*D6</f>
        <v>10860500</v>
      </c>
      <c r="G6" s="76">
        <f>SUM(F6:F16)</f>
        <v>13629800</v>
      </c>
      <c r="H6" s="79" t="s">
        <v>62</v>
      </c>
      <c r="I6" s="8" t="s">
        <v>20</v>
      </c>
      <c r="J6" s="82"/>
    </row>
    <row r="7" spans="1:10" ht="25.5" x14ac:dyDescent="0.25">
      <c r="A7" s="73"/>
      <c r="B7" s="6" t="s">
        <v>38</v>
      </c>
      <c r="C7" s="6" t="s">
        <v>17</v>
      </c>
      <c r="D7" s="7">
        <v>26.4</v>
      </c>
      <c r="E7" s="6">
        <v>27000</v>
      </c>
      <c r="F7" s="6">
        <f>E7*D7</f>
        <v>712800</v>
      </c>
      <c r="G7" s="76"/>
      <c r="H7" s="79"/>
      <c r="I7" s="17" t="s">
        <v>40</v>
      </c>
      <c r="J7" s="82"/>
    </row>
    <row r="8" spans="1:10" x14ac:dyDescent="0.25">
      <c r="A8" s="73"/>
      <c r="B8" s="6" t="s">
        <v>39</v>
      </c>
      <c r="C8" s="6" t="s">
        <v>17</v>
      </c>
      <c r="D8" s="7">
        <v>31.72</v>
      </c>
      <c r="E8" s="6">
        <v>25000</v>
      </c>
      <c r="F8" s="6">
        <f>E8*D8</f>
        <v>793000</v>
      </c>
      <c r="G8" s="76"/>
      <c r="H8" s="79"/>
      <c r="I8" s="17"/>
      <c r="J8" s="82"/>
    </row>
    <row r="9" spans="1:10" x14ac:dyDescent="0.25">
      <c r="A9" s="73"/>
      <c r="B9" s="6" t="s">
        <v>95</v>
      </c>
      <c r="C9" s="6" t="s">
        <v>17</v>
      </c>
      <c r="D9" s="7">
        <v>26</v>
      </c>
      <c r="E9" s="6">
        <v>20000</v>
      </c>
      <c r="F9" s="6">
        <v>520000</v>
      </c>
      <c r="G9" s="76"/>
      <c r="H9" s="79"/>
      <c r="I9" s="9" t="s">
        <v>41</v>
      </c>
      <c r="J9" s="82"/>
    </row>
    <row r="10" spans="1:10" x14ac:dyDescent="0.25">
      <c r="A10" s="73"/>
      <c r="B10" s="6" t="s">
        <v>19</v>
      </c>
      <c r="C10" s="6" t="s">
        <v>17</v>
      </c>
      <c r="D10" s="7">
        <v>20</v>
      </c>
      <c r="E10" s="6">
        <v>23000</v>
      </c>
      <c r="F10" s="6">
        <f>E10*D10</f>
        <v>460000</v>
      </c>
      <c r="G10" s="76"/>
      <c r="H10" s="79"/>
      <c r="I10" s="9"/>
      <c r="J10" s="82"/>
    </row>
    <row r="11" spans="1:10" x14ac:dyDescent="0.25">
      <c r="A11" s="73"/>
      <c r="B11" s="12" t="s">
        <v>42</v>
      </c>
      <c r="C11" s="12" t="s">
        <v>17</v>
      </c>
      <c r="D11" s="18">
        <v>2.5</v>
      </c>
      <c r="E11" s="12">
        <v>35000</v>
      </c>
      <c r="F11" s="12">
        <f>D11*E11</f>
        <v>87500</v>
      </c>
      <c r="G11" s="76"/>
      <c r="H11" s="79"/>
      <c r="I11" s="8" t="s">
        <v>29</v>
      </c>
      <c r="J11" s="82"/>
    </row>
    <row r="12" spans="1:10" ht="25.5" x14ac:dyDescent="0.25">
      <c r="A12" s="73"/>
      <c r="B12" s="10" t="s">
        <v>26</v>
      </c>
      <c r="C12" s="12" t="s">
        <v>27</v>
      </c>
      <c r="D12" s="7">
        <v>5</v>
      </c>
      <c r="E12" s="12">
        <v>16000</v>
      </c>
      <c r="F12" s="6">
        <f>E12*D12</f>
        <v>80000</v>
      </c>
      <c r="G12" s="76"/>
      <c r="H12" s="79"/>
      <c r="I12" s="17" t="s">
        <v>43</v>
      </c>
      <c r="J12" s="82"/>
    </row>
    <row r="13" spans="1:10" ht="15" customHeight="1" x14ac:dyDescent="0.25">
      <c r="A13" s="73"/>
      <c r="B13" s="6" t="s">
        <v>30</v>
      </c>
      <c r="C13" s="12" t="s">
        <v>17</v>
      </c>
      <c r="D13" s="7">
        <f>0.5</f>
        <v>0.5</v>
      </c>
      <c r="E13" s="12">
        <v>70000</v>
      </c>
      <c r="F13" s="6">
        <f>E13*D13</f>
        <v>35000</v>
      </c>
      <c r="G13" s="76"/>
      <c r="H13" s="79"/>
      <c r="I13" s="17"/>
      <c r="J13" s="82"/>
    </row>
    <row r="14" spans="1:10" x14ac:dyDescent="0.25">
      <c r="A14" s="73"/>
      <c r="B14" s="6" t="s">
        <v>32</v>
      </c>
      <c r="C14" s="12" t="s">
        <v>17</v>
      </c>
      <c r="D14" s="7">
        <v>1</v>
      </c>
      <c r="E14" s="12">
        <v>70000</v>
      </c>
      <c r="F14" s="6">
        <v>69000</v>
      </c>
      <c r="G14" s="76"/>
      <c r="H14" s="79"/>
      <c r="I14" s="9" t="s">
        <v>41</v>
      </c>
      <c r="J14" s="82"/>
    </row>
    <row r="15" spans="1:10" x14ac:dyDescent="0.25">
      <c r="A15" s="73"/>
      <c r="B15" s="6" t="s">
        <v>33</v>
      </c>
      <c r="C15" s="12" t="s">
        <v>34</v>
      </c>
      <c r="D15" s="7">
        <v>1</v>
      </c>
      <c r="E15" s="12">
        <v>12000</v>
      </c>
      <c r="F15" s="6">
        <f>D15*E15</f>
        <v>12000</v>
      </c>
      <c r="G15" s="76"/>
      <c r="H15" s="79"/>
      <c r="J15" s="82"/>
    </row>
    <row r="16" spans="1:10" x14ac:dyDescent="0.25">
      <c r="A16" s="74"/>
      <c r="B16" s="14" t="s">
        <v>35</v>
      </c>
      <c r="C16" s="14" t="s">
        <v>17</v>
      </c>
      <c r="D16" s="15">
        <v>100</v>
      </c>
      <c r="E16" s="14"/>
      <c r="F16" s="14"/>
      <c r="G16" s="77"/>
      <c r="H16" s="80"/>
      <c r="I16" s="19"/>
      <c r="J16" s="83"/>
    </row>
    <row r="17" spans="1:13" x14ac:dyDescent="0.25">
      <c r="A17" s="72" t="s">
        <v>97</v>
      </c>
      <c r="B17" s="3" t="s">
        <v>12</v>
      </c>
      <c r="C17" s="3" t="s">
        <v>13</v>
      </c>
      <c r="D17" s="4">
        <v>219</v>
      </c>
      <c r="E17" s="3">
        <v>8000</v>
      </c>
      <c r="F17" s="3">
        <f t="shared" ref="F17:F25" si="0">E17*D17</f>
        <v>1752000</v>
      </c>
      <c r="G17" s="75">
        <f>SUM(F17:F27)</f>
        <v>12067000</v>
      </c>
      <c r="H17" s="78" t="s">
        <v>64</v>
      </c>
      <c r="I17" s="5" t="s">
        <v>14</v>
      </c>
      <c r="J17" s="81" t="s">
        <v>15</v>
      </c>
    </row>
    <row r="18" spans="1:13" x14ac:dyDescent="0.25">
      <c r="A18" s="73"/>
      <c r="B18" s="6" t="s">
        <v>16</v>
      </c>
      <c r="C18" s="6" t="s">
        <v>17</v>
      </c>
      <c r="D18" s="7">
        <v>34.700000000000003</v>
      </c>
      <c r="E18" s="6">
        <v>115000</v>
      </c>
      <c r="F18" s="6">
        <f t="shared" si="0"/>
        <v>3990500.0000000005</v>
      </c>
      <c r="G18" s="76"/>
      <c r="H18" s="79"/>
      <c r="I18" s="9" t="s">
        <v>12</v>
      </c>
      <c r="J18" s="82"/>
    </row>
    <row r="19" spans="1:13" ht="25.5" x14ac:dyDescent="0.25">
      <c r="A19" s="73"/>
      <c r="B19" s="10" t="s">
        <v>18</v>
      </c>
      <c r="C19" s="6" t="s">
        <v>17</v>
      </c>
      <c r="D19" s="7">
        <v>32.9</v>
      </c>
      <c r="E19" s="6">
        <v>145000</v>
      </c>
      <c r="F19" s="6">
        <f t="shared" si="0"/>
        <v>4770500</v>
      </c>
      <c r="G19" s="76"/>
      <c r="H19" s="79"/>
      <c r="I19" s="8"/>
      <c r="J19" s="82"/>
    </row>
    <row r="20" spans="1:13" x14ac:dyDescent="0.25">
      <c r="A20" s="73"/>
      <c r="B20" s="6" t="s">
        <v>19</v>
      </c>
      <c r="C20" s="6" t="s">
        <v>17</v>
      </c>
      <c r="D20" s="7">
        <v>23.2</v>
      </c>
      <c r="E20" s="6">
        <v>23000</v>
      </c>
      <c r="F20" s="6">
        <f t="shared" si="0"/>
        <v>533600</v>
      </c>
      <c r="G20" s="76"/>
      <c r="H20" s="79"/>
      <c r="I20" s="8" t="s">
        <v>20</v>
      </c>
      <c r="J20" s="82"/>
    </row>
    <row r="21" spans="1:13" x14ac:dyDescent="0.25">
      <c r="A21" s="73"/>
      <c r="B21" s="6" t="s">
        <v>21</v>
      </c>
      <c r="C21" s="6" t="s">
        <v>17</v>
      </c>
      <c r="D21" s="7">
        <v>36.020000000000003</v>
      </c>
      <c r="E21" s="6">
        <v>20000</v>
      </c>
      <c r="F21" s="6">
        <f t="shared" si="0"/>
        <v>720400.00000000012</v>
      </c>
      <c r="G21" s="76"/>
      <c r="H21" s="79"/>
      <c r="I21" s="11" t="s">
        <v>22</v>
      </c>
      <c r="J21" s="82"/>
    </row>
    <row r="22" spans="1:13" ht="25.5" x14ac:dyDescent="0.25">
      <c r="A22" s="73"/>
      <c r="B22" s="10" t="s">
        <v>23</v>
      </c>
      <c r="C22" s="12" t="s">
        <v>24</v>
      </c>
      <c r="D22" s="7">
        <v>2</v>
      </c>
      <c r="E22" s="12">
        <v>60000</v>
      </c>
      <c r="F22" s="6">
        <f t="shared" si="0"/>
        <v>120000</v>
      </c>
      <c r="G22" s="76"/>
      <c r="H22" s="79"/>
      <c r="I22" s="11" t="s">
        <v>25</v>
      </c>
      <c r="J22" s="82"/>
      <c r="M22" s="22"/>
    </row>
    <row r="23" spans="1:13" ht="25.5" x14ac:dyDescent="0.25">
      <c r="A23" s="73"/>
      <c r="B23" s="10" t="s">
        <v>26</v>
      </c>
      <c r="C23" s="12" t="s">
        <v>27</v>
      </c>
      <c r="D23" s="7">
        <v>5</v>
      </c>
      <c r="E23" s="12">
        <v>16000</v>
      </c>
      <c r="F23" s="6">
        <f t="shared" si="0"/>
        <v>80000</v>
      </c>
      <c r="G23" s="76"/>
      <c r="H23" s="79"/>
      <c r="I23" s="8"/>
      <c r="J23" s="82"/>
      <c r="M23" s="22"/>
    </row>
    <row r="24" spans="1:13" x14ac:dyDescent="0.25">
      <c r="A24" s="73"/>
      <c r="B24" s="6" t="s">
        <v>28</v>
      </c>
      <c r="C24" s="12" t="s">
        <v>17</v>
      </c>
      <c r="D24" s="13">
        <v>0.5</v>
      </c>
      <c r="E24" s="12">
        <v>50000</v>
      </c>
      <c r="F24" s="6">
        <f t="shared" si="0"/>
        <v>25000</v>
      </c>
      <c r="G24" s="76"/>
      <c r="H24" s="79"/>
      <c r="I24" s="8" t="s">
        <v>29</v>
      </c>
      <c r="J24" s="82"/>
    </row>
    <row r="25" spans="1:13" ht="15" customHeight="1" x14ac:dyDescent="0.25">
      <c r="A25" s="73"/>
      <c r="B25" s="6" t="s">
        <v>30</v>
      </c>
      <c r="C25" s="12" t="s">
        <v>17</v>
      </c>
      <c r="D25" s="13">
        <v>0.4</v>
      </c>
      <c r="E25" s="12">
        <v>70000</v>
      </c>
      <c r="F25" s="6">
        <f t="shared" si="0"/>
        <v>28000</v>
      </c>
      <c r="G25" s="76"/>
      <c r="H25" s="79"/>
      <c r="I25" s="11" t="s">
        <v>31</v>
      </c>
      <c r="J25" s="82"/>
      <c r="M25" s="22"/>
    </row>
    <row r="26" spans="1:13" ht="15" customHeight="1" x14ac:dyDescent="0.25">
      <c r="A26" s="73"/>
      <c r="B26" s="6" t="s">
        <v>32</v>
      </c>
      <c r="C26" s="12" t="s">
        <v>17</v>
      </c>
      <c r="D26" s="7">
        <v>0.5</v>
      </c>
      <c r="E26" s="12">
        <v>70000</v>
      </c>
      <c r="F26" s="6">
        <f>D26*E26</f>
        <v>35000</v>
      </c>
      <c r="G26" s="76"/>
      <c r="H26" s="79"/>
      <c r="I26" s="11" t="s">
        <v>25</v>
      </c>
      <c r="J26" s="82"/>
      <c r="M26" s="22"/>
    </row>
    <row r="27" spans="1:13" x14ac:dyDescent="0.25">
      <c r="A27" s="73"/>
      <c r="B27" s="6" t="s">
        <v>33</v>
      </c>
      <c r="C27" s="12" t="s">
        <v>34</v>
      </c>
      <c r="D27" s="7">
        <v>1</v>
      </c>
      <c r="E27" s="12">
        <v>12000</v>
      </c>
      <c r="F27" s="6">
        <f>D27*E27</f>
        <v>12000</v>
      </c>
      <c r="G27" s="76"/>
      <c r="H27" s="79"/>
      <c r="I27" s="8"/>
      <c r="J27" s="82"/>
    </row>
    <row r="28" spans="1:13" x14ac:dyDescent="0.25">
      <c r="A28" s="74"/>
      <c r="B28" s="14" t="s">
        <v>35</v>
      </c>
      <c r="C28" s="14" t="s">
        <v>17</v>
      </c>
      <c r="D28" s="15">
        <v>100</v>
      </c>
      <c r="E28" s="14"/>
      <c r="F28" s="14"/>
      <c r="G28" s="77"/>
      <c r="H28" s="80"/>
      <c r="I28" s="16"/>
      <c r="J28" s="83"/>
    </row>
    <row r="29" spans="1:13" x14ac:dyDescent="0.25">
      <c r="A29" s="72" t="s">
        <v>44</v>
      </c>
      <c r="B29" s="3" t="s">
        <v>12</v>
      </c>
      <c r="C29" s="3" t="s">
        <v>13</v>
      </c>
      <c r="D29" s="4">
        <v>219</v>
      </c>
      <c r="E29" s="3">
        <v>8000</v>
      </c>
      <c r="F29" s="3">
        <f t="shared" ref="F29:F34" si="1">E29*D29</f>
        <v>1752000</v>
      </c>
      <c r="G29" s="75">
        <f>SUM(F29:F40)</f>
        <v>6224000</v>
      </c>
      <c r="H29" s="78" t="s">
        <v>93</v>
      </c>
      <c r="I29" s="5" t="s">
        <v>14</v>
      </c>
      <c r="J29" s="81" t="s">
        <v>37</v>
      </c>
    </row>
    <row r="30" spans="1:13" ht="25.5" x14ac:dyDescent="0.25">
      <c r="A30" s="73"/>
      <c r="B30" s="10" t="s">
        <v>18</v>
      </c>
      <c r="C30" s="6" t="s">
        <v>17</v>
      </c>
      <c r="D30" s="7">
        <v>20.399999999999999</v>
      </c>
      <c r="E30" s="6">
        <v>140000</v>
      </c>
      <c r="F30" s="6">
        <f t="shared" si="1"/>
        <v>2856000</v>
      </c>
      <c r="G30" s="76"/>
      <c r="H30" s="79"/>
      <c r="I30" s="9" t="s">
        <v>12</v>
      </c>
      <c r="J30" s="82"/>
    </row>
    <row r="31" spans="1:13" x14ac:dyDescent="0.25">
      <c r="A31" s="73"/>
      <c r="B31" s="10" t="s">
        <v>88</v>
      </c>
      <c r="C31" s="12" t="s">
        <v>87</v>
      </c>
      <c r="D31" s="7">
        <v>200</v>
      </c>
      <c r="E31" s="6">
        <v>4000</v>
      </c>
      <c r="F31" s="6">
        <v>800000</v>
      </c>
      <c r="G31" s="76"/>
      <c r="H31" s="79"/>
      <c r="I31" s="9"/>
      <c r="J31" s="82"/>
    </row>
    <row r="32" spans="1:13" x14ac:dyDescent="0.25">
      <c r="A32" s="73"/>
      <c r="B32" s="6" t="s">
        <v>21</v>
      </c>
      <c r="C32" s="12" t="s">
        <v>17</v>
      </c>
      <c r="D32" s="7">
        <v>17.5</v>
      </c>
      <c r="E32" s="6">
        <v>20000</v>
      </c>
      <c r="F32" s="6">
        <f t="shared" si="1"/>
        <v>350000</v>
      </c>
      <c r="G32" s="76"/>
      <c r="H32" s="79"/>
      <c r="I32" s="84" t="s">
        <v>63</v>
      </c>
      <c r="J32" s="82"/>
      <c r="M32" s="22"/>
    </row>
    <row r="33" spans="1:13" x14ac:dyDescent="0.25">
      <c r="A33" s="73"/>
      <c r="B33" s="6" t="s">
        <v>46</v>
      </c>
      <c r="C33" s="12" t="s">
        <v>34</v>
      </c>
      <c r="D33" s="7">
        <v>20</v>
      </c>
      <c r="E33" s="12">
        <v>10000</v>
      </c>
      <c r="F33" s="12">
        <f t="shared" si="1"/>
        <v>200000</v>
      </c>
      <c r="G33" s="76"/>
      <c r="H33" s="79"/>
      <c r="I33" s="84"/>
      <c r="J33" s="82"/>
      <c r="M33" s="22"/>
    </row>
    <row r="34" spans="1:13" x14ac:dyDescent="0.25">
      <c r="A34" s="73"/>
      <c r="B34" s="6" t="s">
        <v>47</v>
      </c>
      <c r="C34" s="12" t="s">
        <v>17</v>
      </c>
      <c r="D34" s="7">
        <v>1</v>
      </c>
      <c r="E34" s="12">
        <v>30000</v>
      </c>
      <c r="F34" s="12">
        <f t="shared" si="1"/>
        <v>30000</v>
      </c>
      <c r="G34" s="76"/>
      <c r="H34" s="79"/>
      <c r="I34" s="17" t="s">
        <v>25</v>
      </c>
      <c r="J34" s="82"/>
      <c r="M34" s="22"/>
    </row>
    <row r="35" spans="1:13" x14ac:dyDescent="0.25">
      <c r="A35" s="73"/>
      <c r="B35" s="6" t="s">
        <v>33</v>
      </c>
      <c r="C35" s="12" t="s">
        <v>34</v>
      </c>
      <c r="D35" s="7">
        <v>1</v>
      </c>
      <c r="E35" s="12">
        <v>12000</v>
      </c>
      <c r="F35" s="6">
        <f>D35*E35</f>
        <v>12000</v>
      </c>
      <c r="G35" s="76"/>
      <c r="H35" s="79"/>
      <c r="I35" s="17"/>
      <c r="J35" s="82"/>
    </row>
    <row r="36" spans="1:13" x14ac:dyDescent="0.25">
      <c r="A36" s="73"/>
      <c r="B36" s="12" t="s">
        <v>51</v>
      </c>
      <c r="C36" s="12" t="s">
        <v>13</v>
      </c>
      <c r="D36" s="7">
        <v>1</v>
      </c>
      <c r="E36" s="12">
        <v>30000</v>
      </c>
      <c r="F36" s="12">
        <f>E36*D36</f>
        <v>30000</v>
      </c>
      <c r="G36" s="76"/>
      <c r="H36" s="79"/>
      <c r="I36" s="17"/>
      <c r="J36" s="82"/>
    </row>
    <row r="37" spans="1:13" x14ac:dyDescent="0.25">
      <c r="A37" s="73"/>
      <c r="B37" s="10" t="s">
        <v>52</v>
      </c>
      <c r="C37" s="12" t="s">
        <v>53</v>
      </c>
      <c r="D37" s="7">
        <v>5</v>
      </c>
      <c r="E37" s="12">
        <v>5000</v>
      </c>
      <c r="F37" s="12">
        <f>E37*D37</f>
        <v>25000</v>
      </c>
      <c r="G37" s="76"/>
      <c r="H37" s="79"/>
      <c r="I37" s="17"/>
      <c r="J37" s="82"/>
    </row>
    <row r="38" spans="1:13" x14ac:dyDescent="0.25">
      <c r="A38" s="73"/>
      <c r="B38" s="12" t="s">
        <v>54</v>
      </c>
      <c r="C38" s="12" t="s">
        <v>53</v>
      </c>
      <c r="D38" s="7">
        <v>5</v>
      </c>
      <c r="E38" s="12">
        <v>20000</v>
      </c>
      <c r="F38" s="12">
        <f>E38*D38</f>
        <v>100000</v>
      </c>
      <c r="G38" s="76"/>
      <c r="H38" s="79"/>
      <c r="I38" s="17"/>
      <c r="J38" s="82"/>
    </row>
    <row r="39" spans="1:13" ht="25.5" x14ac:dyDescent="0.25">
      <c r="A39" s="73"/>
      <c r="B39" s="10" t="s">
        <v>26</v>
      </c>
      <c r="C39" s="12" t="s">
        <v>27</v>
      </c>
      <c r="D39" s="7">
        <v>3</v>
      </c>
      <c r="E39" s="12">
        <v>16000</v>
      </c>
      <c r="F39" s="12">
        <f>E39*D39</f>
        <v>48000</v>
      </c>
      <c r="G39" s="76"/>
      <c r="H39" s="79"/>
      <c r="I39" s="11"/>
      <c r="J39" s="82"/>
    </row>
    <row r="40" spans="1:13" x14ac:dyDescent="0.25">
      <c r="A40" s="73"/>
      <c r="B40" s="6" t="s">
        <v>32</v>
      </c>
      <c r="C40" s="12" t="s">
        <v>17</v>
      </c>
      <c r="D40" s="7">
        <v>0.3</v>
      </c>
      <c r="E40" s="12">
        <v>70000</v>
      </c>
      <c r="F40" s="12">
        <f>E40*D40</f>
        <v>21000</v>
      </c>
      <c r="G40" s="76"/>
      <c r="H40" s="79"/>
      <c r="I40" s="8"/>
      <c r="J40" s="82"/>
    </row>
    <row r="41" spans="1:13" x14ac:dyDescent="0.25">
      <c r="A41" s="74"/>
      <c r="B41" s="12" t="s">
        <v>35</v>
      </c>
      <c r="C41" s="12" t="s">
        <v>17</v>
      </c>
      <c r="D41" s="18">
        <v>50</v>
      </c>
      <c r="E41" s="12"/>
      <c r="F41" s="12"/>
      <c r="G41" s="76"/>
      <c r="H41" s="79"/>
      <c r="I41" s="8"/>
      <c r="J41" s="83"/>
    </row>
    <row r="42" spans="1:13" ht="25.5" x14ac:dyDescent="0.25">
      <c r="A42" s="73" t="s">
        <v>48</v>
      </c>
      <c r="B42" s="20" t="s">
        <v>18</v>
      </c>
      <c r="C42" s="3" t="s">
        <v>17</v>
      </c>
      <c r="D42" s="4">
        <v>24</v>
      </c>
      <c r="E42" s="3">
        <v>140000</v>
      </c>
      <c r="F42" s="3">
        <f t="shared" ref="F42:F43" si="2">E42*D42</f>
        <v>3360000</v>
      </c>
      <c r="G42" s="75">
        <f>SUM(F42:F49)</f>
        <v>4068800</v>
      </c>
      <c r="H42" s="78" t="s">
        <v>65</v>
      </c>
      <c r="I42" s="5" t="s">
        <v>49</v>
      </c>
      <c r="J42" s="82" t="s">
        <v>37</v>
      </c>
    </row>
    <row r="43" spans="1:13" x14ac:dyDescent="0.25">
      <c r="A43" s="73"/>
      <c r="B43" s="6" t="s">
        <v>21</v>
      </c>
      <c r="C43" s="12" t="s">
        <v>17</v>
      </c>
      <c r="D43" s="7">
        <v>19.89</v>
      </c>
      <c r="E43" s="6">
        <v>20000</v>
      </c>
      <c r="F43" s="6">
        <f t="shared" si="2"/>
        <v>397800</v>
      </c>
      <c r="G43" s="76"/>
      <c r="H43" s="79"/>
      <c r="I43" s="17" t="s">
        <v>50</v>
      </c>
      <c r="J43" s="82"/>
    </row>
    <row r="44" spans="1:13" x14ac:dyDescent="0.25">
      <c r="A44" s="73"/>
      <c r="B44" s="6" t="s">
        <v>33</v>
      </c>
      <c r="C44" s="12" t="s">
        <v>34</v>
      </c>
      <c r="D44" s="7">
        <v>1</v>
      </c>
      <c r="E44" s="12">
        <v>12000</v>
      </c>
      <c r="F44" s="6">
        <f>D44*E44</f>
        <v>12000</v>
      </c>
      <c r="G44" s="76"/>
      <c r="H44" s="79"/>
      <c r="I44" s="17" t="s">
        <v>25</v>
      </c>
      <c r="J44" s="82"/>
    </row>
    <row r="45" spans="1:13" ht="25.5" x14ac:dyDescent="0.25">
      <c r="A45" s="73"/>
      <c r="B45" s="10" t="s">
        <v>26</v>
      </c>
      <c r="C45" s="12" t="s">
        <v>27</v>
      </c>
      <c r="D45" s="7">
        <v>3</v>
      </c>
      <c r="E45" s="12">
        <v>16000</v>
      </c>
      <c r="F45" s="12">
        <f>E45*D45</f>
        <v>48000</v>
      </c>
      <c r="G45" s="76"/>
      <c r="H45" s="79"/>
      <c r="I45" s="11"/>
      <c r="J45" s="82"/>
    </row>
    <row r="46" spans="1:13" x14ac:dyDescent="0.25">
      <c r="A46" s="73"/>
      <c r="B46" s="6" t="s">
        <v>32</v>
      </c>
      <c r="C46" s="12" t="s">
        <v>17</v>
      </c>
      <c r="D46" s="7">
        <v>0.3</v>
      </c>
      <c r="E46" s="12">
        <v>70000</v>
      </c>
      <c r="F46" s="12">
        <f>E46*D46</f>
        <v>21000</v>
      </c>
      <c r="G46" s="76"/>
      <c r="H46" s="79"/>
      <c r="I46" s="8"/>
      <c r="J46" s="82"/>
    </row>
    <row r="47" spans="1:13" x14ac:dyDescent="0.25">
      <c r="A47" s="73"/>
      <c r="B47" s="12" t="s">
        <v>51</v>
      </c>
      <c r="C47" s="12" t="s">
        <v>13</v>
      </c>
      <c r="D47" s="7">
        <v>1</v>
      </c>
      <c r="E47" s="12">
        <v>30000</v>
      </c>
      <c r="F47" s="12">
        <f>E47*D47</f>
        <v>30000</v>
      </c>
      <c r="G47" s="76"/>
      <c r="H47" s="79"/>
      <c r="I47" s="8"/>
      <c r="J47" s="82"/>
      <c r="M47" s="22"/>
    </row>
    <row r="48" spans="1:13" x14ac:dyDescent="0.25">
      <c r="A48" s="73"/>
      <c r="B48" s="10" t="s">
        <v>52</v>
      </c>
      <c r="C48" s="12" t="s">
        <v>53</v>
      </c>
      <c r="D48" s="7">
        <v>8</v>
      </c>
      <c r="E48" s="12">
        <v>5000</v>
      </c>
      <c r="F48" s="12">
        <f>E48*D48</f>
        <v>40000</v>
      </c>
      <c r="G48" s="76"/>
      <c r="H48" s="79"/>
      <c r="I48" s="8"/>
      <c r="J48" s="82"/>
      <c r="M48" s="22"/>
    </row>
    <row r="49" spans="1:10" x14ac:dyDescent="0.25">
      <c r="A49" s="73"/>
      <c r="B49" s="12" t="s">
        <v>54</v>
      </c>
      <c r="C49" s="12" t="s">
        <v>53</v>
      </c>
      <c r="D49" s="7">
        <v>8</v>
      </c>
      <c r="E49" s="12">
        <v>20000</v>
      </c>
      <c r="F49" s="12">
        <f>E49*D49</f>
        <v>160000</v>
      </c>
      <c r="G49" s="76"/>
      <c r="H49" s="79"/>
      <c r="I49" s="8"/>
      <c r="J49" s="82"/>
    </row>
    <row r="50" spans="1:10" x14ac:dyDescent="0.25">
      <c r="A50" s="73"/>
      <c r="B50" s="12" t="s">
        <v>35</v>
      </c>
      <c r="C50" s="12" t="s">
        <v>17</v>
      </c>
      <c r="D50" s="18">
        <v>50</v>
      </c>
      <c r="E50" s="12"/>
      <c r="F50" s="12"/>
      <c r="G50" s="76"/>
      <c r="H50" s="79"/>
      <c r="I50" s="8"/>
      <c r="J50" s="82"/>
    </row>
    <row r="51" spans="1:10" ht="15.75" customHeight="1" x14ac:dyDescent="0.25">
      <c r="A51" s="86" t="s">
        <v>61</v>
      </c>
      <c r="B51" s="87"/>
      <c r="C51" s="90">
        <f>SUM(G6:G50)</f>
        <v>35989600</v>
      </c>
      <c r="D51" s="91"/>
      <c r="E51" s="91"/>
      <c r="F51" s="91"/>
      <c r="G51" s="91"/>
      <c r="H51" s="91"/>
      <c r="I51" s="91"/>
      <c r="J51" s="92"/>
    </row>
    <row r="52" spans="1:10" ht="15.75" customHeight="1" x14ac:dyDescent="0.25">
      <c r="A52" s="88"/>
      <c r="B52" s="89"/>
      <c r="C52" s="93"/>
      <c r="D52" s="94"/>
      <c r="E52" s="94"/>
      <c r="F52" s="94"/>
      <c r="G52" s="94"/>
      <c r="H52" s="94"/>
      <c r="I52" s="94"/>
      <c r="J52" s="95"/>
    </row>
    <row r="53" spans="1:10" ht="18.75" x14ac:dyDescent="0.3">
      <c r="A53" s="96" t="s">
        <v>55</v>
      </c>
      <c r="B53" s="96"/>
      <c r="C53" s="23"/>
      <c r="D53" s="96"/>
      <c r="E53" s="96"/>
      <c r="F53" s="97" t="s">
        <v>56</v>
      </c>
      <c r="G53" s="97"/>
      <c r="H53" s="97"/>
      <c r="I53" s="97"/>
      <c r="J53" s="97"/>
    </row>
    <row r="60" spans="1:10" x14ac:dyDescent="0.25">
      <c r="A60" s="85" t="s">
        <v>57</v>
      </c>
      <c r="B60" s="85"/>
      <c r="C60" s="85"/>
      <c r="F60" s="85" t="s">
        <v>58</v>
      </c>
      <c r="G60" s="85"/>
      <c r="H60" s="85"/>
      <c r="I60" s="85"/>
      <c r="J60" s="85"/>
    </row>
  </sheetData>
  <mergeCells count="28">
    <mergeCell ref="A60:C60"/>
    <mergeCell ref="F60:J60"/>
    <mergeCell ref="A51:B52"/>
    <mergeCell ref="C51:J52"/>
    <mergeCell ref="A42:A50"/>
    <mergeCell ref="G42:G50"/>
    <mergeCell ref="H42:H50"/>
    <mergeCell ref="J42:J50"/>
    <mergeCell ref="A53:B53"/>
    <mergeCell ref="D53:E53"/>
    <mergeCell ref="F53:J53"/>
    <mergeCell ref="A29:A41"/>
    <mergeCell ref="G29:G41"/>
    <mergeCell ref="H29:H41"/>
    <mergeCell ref="J29:J41"/>
    <mergeCell ref="I32:I33"/>
    <mergeCell ref="A1:E1"/>
    <mergeCell ref="A2:E2"/>
    <mergeCell ref="A3:J3"/>
    <mergeCell ref="A4:J4"/>
    <mergeCell ref="A17:A28"/>
    <mergeCell ref="G17:G28"/>
    <mergeCell ref="H17:H28"/>
    <mergeCell ref="J17:J28"/>
    <mergeCell ref="A6:A16"/>
    <mergeCell ref="G6:G16"/>
    <mergeCell ref="H6:H16"/>
    <mergeCell ref="J6:J16"/>
  </mergeCells>
  <printOptions horizontalCentered="1" verticalCentered="1"/>
  <pageMargins left="0.7" right="0.7" top="0.75" bottom="0.75" header="0.3" footer="0.3"/>
  <pageSetup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89F2-7563-4708-B2F7-5CD618FF0494}">
  <sheetPr>
    <pageSetUpPr fitToPage="1"/>
  </sheetPr>
  <dimension ref="A1:I25"/>
  <sheetViews>
    <sheetView topLeftCell="A7" workbookViewId="0">
      <selection sqref="A1:I25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98" t="s">
        <v>0</v>
      </c>
      <c r="B1" s="98"/>
      <c r="C1" s="98"/>
      <c r="D1" s="98"/>
      <c r="E1" s="98"/>
      <c r="F1" s="98"/>
      <c r="G1" s="24"/>
      <c r="H1" s="24"/>
      <c r="I1" s="25"/>
    </row>
    <row r="2" spans="1:9" ht="18.75" x14ac:dyDescent="0.25">
      <c r="A2" s="98" t="s">
        <v>1</v>
      </c>
      <c r="B2" s="98"/>
      <c r="C2" s="98"/>
      <c r="D2" s="98"/>
      <c r="E2" s="98"/>
      <c r="F2" s="98"/>
      <c r="G2" s="24"/>
      <c r="H2" s="24"/>
      <c r="I2" s="25"/>
    </row>
    <row r="3" spans="1:9" ht="18.75" x14ac:dyDescent="0.25">
      <c r="A3" s="99" t="s">
        <v>66</v>
      </c>
      <c r="B3" s="99"/>
      <c r="C3" s="99"/>
      <c r="D3" s="99"/>
      <c r="E3" s="99"/>
      <c r="F3" s="99"/>
      <c r="G3" s="99"/>
      <c r="H3" s="99"/>
      <c r="I3" s="99"/>
    </row>
    <row r="4" spans="1:9" ht="18.75" x14ac:dyDescent="0.25">
      <c r="A4" s="100" t="s">
        <v>67</v>
      </c>
      <c r="B4" s="100"/>
      <c r="C4" s="100"/>
      <c r="D4" s="100"/>
      <c r="E4" s="100"/>
      <c r="F4" s="100"/>
      <c r="G4" s="100"/>
      <c r="H4" s="100"/>
      <c r="I4" s="100"/>
    </row>
    <row r="5" spans="1:9" x14ac:dyDescent="0.25">
      <c r="A5" s="101" t="s">
        <v>68</v>
      </c>
      <c r="B5" s="101" t="s">
        <v>3</v>
      </c>
      <c r="C5" s="101" t="s">
        <v>69</v>
      </c>
      <c r="D5" s="101" t="s">
        <v>5</v>
      </c>
      <c r="E5" s="103" t="s">
        <v>6</v>
      </c>
      <c r="F5" s="103" t="s">
        <v>7</v>
      </c>
      <c r="G5" s="103" t="s">
        <v>70</v>
      </c>
      <c r="H5" s="103" t="s">
        <v>71</v>
      </c>
      <c r="I5" s="101" t="s">
        <v>11</v>
      </c>
    </row>
    <row r="6" spans="1:9" x14ac:dyDescent="0.25">
      <c r="A6" s="102"/>
      <c r="B6" s="102"/>
      <c r="C6" s="102"/>
      <c r="D6" s="102"/>
      <c r="E6" s="104"/>
      <c r="F6" s="104"/>
      <c r="G6" s="104"/>
      <c r="H6" s="104"/>
      <c r="I6" s="102"/>
    </row>
    <row r="7" spans="1:9" ht="18.75" x14ac:dyDescent="0.25">
      <c r="A7" s="26" t="s">
        <v>72</v>
      </c>
      <c r="B7" s="27" t="s">
        <v>12</v>
      </c>
      <c r="C7" s="21" t="s">
        <v>34</v>
      </c>
      <c r="D7" s="21">
        <v>219</v>
      </c>
      <c r="E7" s="28">
        <v>8000</v>
      </c>
      <c r="F7" s="28">
        <f>D7*E7</f>
        <v>1752000</v>
      </c>
      <c r="G7" s="106">
        <f>SUM(F7:F23)</f>
        <v>12067000</v>
      </c>
      <c r="H7" s="106">
        <f>G7/D7</f>
        <v>55100.456621004567</v>
      </c>
      <c r="I7" s="108" t="s">
        <v>37</v>
      </c>
    </row>
    <row r="8" spans="1:9" ht="15.75" x14ac:dyDescent="0.25">
      <c r="A8" s="111" t="s">
        <v>73</v>
      </c>
      <c r="B8" s="30" t="s">
        <v>74</v>
      </c>
      <c r="C8" s="31" t="s">
        <v>17</v>
      </c>
      <c r="D8" s="31">
        <f>Sheet1!D18</f>
        <v>34.700000000000003</v>
      </c>
      <c r="E8" s="32">
        <v>115000</v>
      </c>
      <c r="F8" s="32">
        <f>D8*E8</f>
        <v>3990500.0000000005</v>
      </c>
      <c r="G8" s="107"/>
      <c r="H8" s="107"/>
      <c r="I8" s="109"/>
    </row>
    <row r="9" spans="1:9" ht="15.75" x14ac:dyDescent="0.25">
      <c r="A9" s="112"/>
      <c r="B9" s="33" t="s">
        <v>21</v>
      </c>
      <c r="C9" s="34" t="s">
        <v>17</v>
      </c>
      <c r="D9" s="34">
        <f>Sheet1!D21/2</f>
        <v>18.010000000000002</v>
      </c>
      <c r="E9" s="35">
        <v>20000</v>
      </c>
      <c r="F9" s="35">
        <f t="shared" ref="F9:F15" si="0">D9*E9</f>
        <v>360200.00000000006</v>
      </c>
      <c r="G9" s="107"/>
      <c r="H9" s="107"/>
      <c r="I9" s="109"/>
    </row>
    <row r="10" spans="1:9" ht="15.75" x14ac:dyDescent="0.25">
      <c r="A10" s="112"/>
      <c r="B10" s="33" t="s">
        <v>23</v>
      </c>
      <c r="C10" s="36" t="s">
        <v>24</v>
      </c>
      <c r="D10" s="34">
        <v>2</v>
      </c>
      <c r="E10" s="35">
        <v>60000</v>
      </c>
      <c r="F10" s="35">
        <f t="shared" si="0"/>
        <v>120000</v>
      </c>
      <c r="G10" s="107"/>
      <c r="H10" s="107"/>
      <c r="I10" s="109"/>
    </row>
    <row r="11" spans="1:9" ht="31.5" x14ac:dyDescent="0.25">
      <c r="A11" s="112"/>
      <c r="B11" s="37" t="str">
        <f>'[1]Công khai ăn BT Thứ 3+5'!B15</f>
        <v>Nước rửa bát Sunlight 400g</v>
      </c>
      <c r="C11" s="36" t="s">
        <v>27</v>
      </c>
      <c r="D11" s="34">
        <v>3</v>
      </c>
      <c r="E11" s="35">
        <v>16000</v>
      </c>
      <c r="F11" s="35">
        <f t="shared" si="0"/>
        <v>48000</v>
      </c>
      <c r="G11" s="107"/>
      <c r="H11" s="107"/>
      <c r="I11" s="109"/>
    </row>
    <row r="12" spans="1:9" ht="15.75" x14ac:dyDescent="0.25">
      <c r="A12" s="112"/>
      <c r="B12" s="33" t="s">
        <v>28</v>
      </c>
      <c r="C12" s="36" t="s">
        <v>17</v>
      </c>
      <c r="D12" s="34">
        <v>0.5</v>
      </c>
      <c r="E12" s="35">
        <v>50000</v>
      </c>
      <c r="F12" s="35">
        <f t="shared" si="0"/>
        <v>25000</v>
      </c>
      <c r="G12" s="107"/>
      <c r="H12" s="107"/>
      <c r="I12" s="109"/>
    </row>
    <row r="13" spans="1:9" ht="15.75" x14ac:dyDescent="0.25">
      <c r="A13" s="112"/>
      <c r="B13" s="33" t="s">
        <v>75</v>
      </c>
      <c r="C13" s="36" t="s">
        <v>17</v>
      </c>
      <c r="D13" s="34">
        <f>0.3</f>
        <v>0.3</v>
      </c>
      <c r="E13" s="35">
        <v>70000</v>
      </c>
      <c r="F13" s="35">
        <f t="shared" si="0"/>
        <v>21000</v>
      </c>
      <c r="G13" s="107"/>
      <c r="H13" s="107"/>
      <c r="I13" s="109"/>
    </row>
    <row r="14" spans="1:9" ht="15.75" x14ac:dyDescent="0.25">
      <c r="A14" s="112"/>
      <c r="B14" s="33" t="s">
        <v>76</v>
      </c>
      <c r="C14" s="36" t="s">
        <v>34</v>
      </c>
      <c r="D14" s="34">
        <v>0.5</v>
      </c>
      <c r="E14" s="35">
        <v>12000</v>
      </c>
      <c r="F14" s="35">
        <f t="shared" si="0"/>
        <v>6000</v>
      </c>
      <c r="G14" s="107"/>
      <c r="H14" s="107"/>
      <c r="I14" s="109"/>
    </row>
    <row r="15" spans="1:9" ht="15.75" x14ac:dyDescent="0.25">
      <c r="A15" s="113"/>
      <c r="B15" s="38" t="s">
        <v>35</v>
      </c>
      <c r="C15" s="39" t="s">
        <v>17</v>
      </c>
      <c r="D15" s="40">
        <v>50</v>
      </c>
      <c r="E15" s="41"/>
      <c r="F15" s="41">
        <f t="shared" si="0"/>
        <v>0</v>
      </c>
      <c r="G15" s="107"/>
      <c r="H15" s="107"/>
      <c r="I15" s="110"/>
    </row>
    <row r="16" spans="1:9" ht="15.75" x14ac:dyDescent="0.25">
      <c r="A16" s="111" t="s">
        <v>77</v>
      </c>
      <c r="B16" s="30" t="s">
        <v>78</v>
      </c>
      <c r="C16" s="42" t="s">
        <v>17</v>
      </c>
      <c r="D16" s="31">
        <f>Sheet1!D19</f>
        <v>32.9</v>
      </c>
      <c r="E16" s="32">
        <v>145000</v>
      </c>
      <c r="F16" s="32">
        <f>D16*E16</f>
        <v>4770500</v>
      </c>
      <c r="G16" s="107"/>
      <c r="H16" s="107"/>
      <c r="I16" s="108" t="s">
        <v>37</v>
      </c>
    </row>
    <row r="17" spans="1:9" ht="15.75" x14ac:dyDescent="0.25">
      <c r="A17" s="112"/>
      <c r="B17" s="43" t="s">
        <v>79</v>
      </c>
      <c r="C17" s="44" t="s">
        <v>17</v>
      </c>
      <c r="D17" s="45">
        <v>23.2</v>
      </c>
      <c r="E17" s="46">
        <v>23000</v>
      </c>
      <c r="F17" s="35">
        <f t="shared" ref="F17:F23" si="1">E17*D17</f>
        <v>533600</v>
      </c>
      <c r="G17" s="107"/>
      <c r="H17" s="107"/>
      <c r="I17" s="109"/>
    </row>
    <row r="18" spans="1:9" ht="15.75" x14ac:dyDescent="0.25">
      <c r="A18" s="112"/>
      <c r="B18" s="47" t="str">
        <f>B9</f>
        <v>Bí đỏ</v>
      </c>
      <c r="C18" s="48" t="s">
        <v>17</v>
      </c>
      <c r="D18" s="34">
        <f>D9</f>
        <v>18.010000000000002</v>
      </c>
      <c r="E18" s="35">
        <v>20000</v>
      </c>
      <c r="F18" s="35">
        <f t="shared" si="1"/>
        <v>360200.00000000006</v>
      </c>
      <c r="G18" s="107"/>
      <c r="H18" s="107"/>
      <c r="I18" s="109"/>
    </row>
    <row r="19" spans="1:9" ht="31.5" x14ac:dyDescent="0.25">
      <c r="A19" s="112"/>
      <c r="B19" s="37" t="str">
        <f>B11</f>
        <v>Nước rửa bát Sunlight 400g</v>
      </c>
      <c r="C19" s="36" t="s">
        <v>27</v>
      </c>
      <c r="D19" s="34">
        <v>2</v>
      </c>
      <c r="E19" s="35">
        <f>E11</f>
        <v>16000</v>
      </c>
      <c r="F19" s="35">
        <f t="shared" si="1"/>
        <v>32000</v>
      </c>
      <c r="G19" s="107"/>
      <c r="H19" s="107"/>
      <c r="I19" s="109"/>
    </row>
    <row r="20" spans="1:9" ht="15.75" x14ac:dyDescent="0.25">
      <c r="A20" s="112"/>
      <c r="B20" s="33" t="s">
        <v>30</v>
      </c>
      <c r="C20" s="36" t="s">
        <v>17</v>
      </c>
      <c r="D20" s="49">
        <v>0.4</v>
      </c>
      <c r="E20" s="35">
        <v>70000</v>
      </c>
      <c r="F20" s="35">
        <f t="shared" si="1"/>
        <v>28000</v>
      </c>
      <c r="G20" s="107"/>
      <c r="H20" s="107"/>
      <c r="I20" s="109"/>
    </row>
    <row r="21" spans="1:9" ht="15.75" x14ac:dyDescent="0.25">
      <c r="A21" s="112"/>
      <c r="B21" s="33" t="s">
        <v>75</v>
      </c>
      <c r="C21" s="36" t="s">
        <v>17</v>
      </c>
      <c r="D21" s="34">
        <v>0.2</v>
      </c>
      <c r="E21" s="35">
        <v>70000</v>
      </c>
      <c r="F21" s="35">
        <f t="shared" si="1"/>
        <v>14000</v>
      </c>
      <c r="G21" s="107"/>
      <c r="H21" s="107"/>
      <c r="I21" s="109"/>
    </row>
    <row r="22" spans="1:9" ht="15.75" x14ac:dyDescent="0.25">
      <c r="A22" s="112"/>
      <c r="B22" s="33" t="s">
        <v>76</v>
      </c>
      <c r="C22" s="36" t="s">
        <v>34</v>
      </c>
      <c r="D22" s="34">
        <v>0.5</v>
      </c>
      <c r="E22" s="35">
        <f>E14</f>
        <v>12000</v>
      </c>
      <c r="F22" s="35">
        <f t="shared" si="1"/>
        <v>6000</v>
      </c>
      <c r="G22" s="107"/>
      <c r="H22" s="107"/>
      <c r="I22" s="109"/>
    </row>
    <row r="23" spans="1:9" ht="15.75" x14ac:dyDescent="0.25">
      <c r="A23" s="112"/>
      <c r="B23" s="38" t="s">
        <v>35</v>
      </c>
      <c r="C23" s="39" t="s">
        <v>17</v>
      </c>
      <c r="D23" s="40">
        <f>D15</f>
        <v>50</v>
      </c>
      <c r="E23" s="41"/>
      <c r="F23" s="41">
        <f t="shared" si="1"/>
        <v>0</v>
      </c>
      <c r="G23" s="107"/>
      <c r="H23" s="107"/>
      <c r="I23" s="110"/>
    </row>
    <row r="24" spans="1:9" ht="18.75" x14ac:dyDescent="0.25">
      <c r="A24" s="114" t="s">
        <v>80</v>
      </c>
      <c r="B24" s="114"/>
      <c r="C24" s="114"/>
      <c r="D24" s="114"/>
      <c r="E24" s="114"/>
      <c r="F24" s="50"/>
      <c r="G24" s="50"/>
      <c r="H24" s="115" t="s">
        <v>81</v>
      </c>
      <c r="I24" s="115"/>
    </row>
    <row r="25" spans="1:9" ht="18.75" x14ac:dyDescent="0.25">
      <c r="A25" s="105" t="s">
        <v>82</v>
      </c>
      <c r="B25" s="105"/>
      <c r="C25" s="105"/>
      <c r="D25" s="105"/>
      <c r="E25" s="105"/>
      <c r="F25" s="105"/>
      <c r="G25" s="105"/>
      <c r="H25" s="105"/>
      <c r="I25" s="24"/>
    </row>
  </sheetData>
  <mergeCells count="22">
    <mergeCell ref="A25:H25"/>
    <mergeCell ref="G5:G6"/>
    <mergeCell ref="H5:H6"/>
    <mergeCell ref="I5:I6"/>
    <mergeCell ref="G7:G23"/>
    <mergeCell ref="H7:H23"/>
    <mergeCell ref="I7:I15"/>
    <mergeCell ref="A8:A15"/>
    <mergeCell ref="A16:A23"/>
    <mergeCell ref="I16:I23"/>
    <mergeCell ref="A24:E24"/>
    <mergeCell ref="H24:I24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8511-D634-404F-BAFD-5DD7B4639FAD}">
  <sheetPr>
    <pageSetUpPr fitToPage="1"/>
  </sheetPr>
  <dimension ref="A1:I25"/>
  <sheetViews>
    <sheetView topLeftCell="A10" workbookViewId="0">
      <selection activeCell="A26" sqref="A26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98" t="s">
        <v>0</v>
      </c>
      <c r="B1" s="98"/>
      <c r="C1" s="98"/>
      <c r="D1" s="98"/>
      <c r="E1" s="98"/>
      <c r="F1" s="98"/>
      <c r="G1" s="24"/>
      <c r="H1" s="24"/>
      <c r="I1" s="25"/>
    </row>
    <row r="2" spans="1:9" ht="18.75" x14ac:dyDescent="0.25">
      <c r="A2" s="98" t="s">
        <v>1</v>
      </c>
      <c r="B2" s="98"/>
      <c r="C2" s="98"/>
      <c r="D2" s="98"/>
      <c r="E2" s="98"/>
      <c r="F2" s="98"/>
      <c r="G2" s="24"/>
      <c r="H2" s="24"/>
      <c r="I2" s="25"/>
    </row>
    <row r="3" spans="1:9" ht="18.75" x14ac:dyDescent="0.25">
      <c r="A3" s="99" t="s">
        <v>66</v>
      </c>
      <c r="B3" s="99"/>
      <c r="C3" s="99"/>
      <c r="D3" s="99"/>
      <c r="E3" s="99"/>
      <c r="F3" s="99"/>
      <c r="G3" s="99"/>
      <c r="H3" s="99"/>
      <c r="I3" s="99"/>
    </row>
    <row r="4" spans="1:9" ht="18.75" x14ac:dyDescent="0.25">
      <c r="A4" s="100" t="s">
        <v>83</v>
      </c>
      <c r="B4" s="100"/>
      <c r="C4" s="100"/>
      <c r="D4" s="100"/>
      <c r="E4" s="100"/>
      <c r="F4" s="100"/>
      <c r="G4" s="100"/>
      <c r="H4" s="100"/>
      <c r="I4" s="100"/>
    </row>
    <row r="5" spans="1:9" x14ac:dyDescent="0.25">
      <c r="A5" s="101" t="s">
        <v>68</v>
      </c>
      <c r="B5" s="101" t="s">
        <v>3</v>
      </c>
      <c r="C5" s="101" t="s">
        <v>69</v>
      </c>
      <c r="D5" s="101" t="s">
        <v>84</v>
      </c>
      <c r="E5" s="103" t="s">
        <v>6</v>
      </c>
      <c r="F5" s="103" t="s">
        <v>7</v>
      </c>
      <c r="G5" s="103" t="s">
        <v>70</v>
      </c>
      <c r="H5" s="103" t="s">
        <v>71</v>
      </c>
      <c r="I5" s="101" t="s">
        <v>11</v>
      </c>
    </row>
    <row r="6" spans="1:9" x14ac:dyDescent="0.25">
      <c r="A6" s="102"/>
      <c r="B6" s="102"/>
      <c r="C6" s="102"/>
      <c r="D6" s="102"/>
      <c r="E6" s="104"/>
      <c r="F6" s="104"/>
      <c r="G6" s="104"/>
      <c r="H6" s="104"/>
      <c r="I6" s="102"/>
    </row>
    <row r="7" spans="1:9" ht="31.5" x14ac:dyDescent="0.25">
      <c r="A7" s="111" t="s">
        <v>73</v>
      </c>
      <c r="B7" s="30" t="str">
        <f>[2]TĐ!B19</f>
        <v>Thịt lợn (Mông, vai, ba chỉ)</v>
      </c>
      <c r="C7" s="42" t="str">
        <f>[2]TĐ!C19</f>
        <v>Kg</v>
      </c>
      <c r="D7" s="31">
        <f>Sheet1!D6/2</f>
        <v>37.450000000000003</v>
      </c>
      <c r="E7" s="32">
        <v>145000</v>
      </c>
      <c r="F7" s="32">
        <f>D7*E7</f>
        <v>5430250</v>
      </c>
      <c r="G7" s="107">
        <f>SUM(F7:F22)</f>
        <v>13629800</v>
      </c>
      <c r="H7" s="107">
        <f>G7/219</f>
        <v>62236.529680365296</v>
      </c>
      <c r="I7" s="108" t="s">
        <v>37</v>
      </c>
    </row>
    <row r="8" spans="1:9" ht="15.75" x14ac:dyDescent="0.25">
      <c r="A8" s="112"/>
      <c r="B8" s="52" t="str">
        <f>[2]TĐ!B21</f>
        <v>Đậu Phụ</v>
      </c>
      <c r="C8" s="53" t="str">
        <f>[2]TĐ!C21</f>
        <v>Kg</v>
      </c>
      <c r="D8" s="54">
        <f>Sheet1!D8</f>
        <v>31.72</v>
      </c>
      <c r="E8" s="35">
        <v>25000</v>
      </c>
      <c r="F8" s="35">
        <f t="shared" ref="F8:F14" si="0">D8*E8</f>
        <v>793000</v>
      </c>
      <c r="G8" s="107"/>
      <c r="H8" s="107"/>
      <c r="I8" s="109"/>
    </row>
    <row r="9" spans="1:9" ht="15.75" x14ac:dyDescent="0.25">
      <c r="A9" s="112"/>
      <c r="B9" s="37" t="str">
        <f>[2]TĐ!B22</f>
        <v>Rau bắp cải</v>
      </c>
      <c r="C9" s="53" t="s">
        <v>17</v>
      </c>
      <c r="D9" s="55">
        <v>13</v>
      </c>
      <c r="E9" s="56">
        <v>20000</v>
      </c>
      <c r="F9" s="35">
        <f t="shared" si="0"/>
        <v>260000</v>
      </c>
      <c r="G9" s="107"/>
      <c r="H9" s="107"/>
      <c r="I9" s="109"/>
    </row>
    <row r="10" spans="1:9" ht="15.75" x14ac:dyDescent="0.25">
      <c r="A10" s="112"/>
      <c r="B10" s="37" t="s">
        <v>42</v>
      </c>
      <c r="C10" s="53" t="s">
        <v>17</v>
      </c>
      <c r="D10" s="57">
        <v>2.5</v>
      </c>
      <c r="E10" s="56">
        <v>35000</v>
      </c>
      <c r="F10" s="35">
        <f t="shared" si="0"/>
        <v>87500</v>
      </c>
      <c r="G10" s="107"/>
      <c r="H10" s="107"/>
      <c r="I10" s="109"/>
    </row>
    <row r="11" spans="1:9" ht="15.75" x14ac:dyDescent="0.25">
      <c r="A11" s="112"/>
      <c r="B11" s="58" t="s">
        <v>30</v>
      </c>
      <c r="C11" s="53" t="s">
        <v>17</v>
      </c>
      <c r="D11" s="54">
        <f>[2]TĐ!D25</f>
        <v>0.5</v>
      </c>
      <c r="E11" s="56">
        <v>70000</v>
      </c>
      <c r="F11" s="35">
        <f t="shared" si="0"/>
        <v>35000</v>
      </c>
      <c r="G11" s="107"/>
      <c r="H11" s="107"/>
      <c r="I11" s="109"/>
    </row>
    <row r="12" spans="1:9" ht="15.75" x14ac:dyDescent="0.25">
      <c r="A12" s="112"/>
      <c r="B12" s="58" t="s">
        <v>85</v>
      </c>
      <c r="C12" s="53" t="s">
        <v>17</v>
      </c>
      <c r="D12" s="54">
        <v>0.5</v>
      </c>
      <c r="E12" s="56">
        <v>70000</v>
      </c>
      <c r="F12" s="35">
        <v>34000</v>
      </c>
      <c r="G12" s="107"/>
      <c r="H12" s="107"/>
      <c r="I12" s="109"/>
    </row>
    <row r="13" spans="1:9" ht="15.75" x14ac:dyDescent="0.25">
      <c r="A13" s="112"/>
      <c r="B13" s="58" t="s">
        <v>76</v>
      </c>
      <c r="C13" s="53" t="s">
        <v>17</v>
      </c>
      <c r="D13" s="49">
        <v>0.5</v>
      </c>
      <c r="E13" s="56">
        <v>12000</v>
      </c>
      <c r="F13" s="35">
        <f t="shared" si="0"/>
        <v>6000</v>
      </c>
      <c r="G13" s="107"/>
      <c r="H13" s="107"/>
      <c r="I13" s="109"/>
    </row>
    <row r="14" spans="1:9" ht="31.5" x14ac:dyDescent="0.25">
      <c r="A14" s="112"/>
      <c r="B14" s="37" t="str">
        <f>[2]TĐ!B24</f>
        <v>Nước rửa bát Sunlight 400g</v>
      </c>
      <c r="C14" s="53" t="s">
        <v>27</v>
      </c>
      <c r="D14" s="49">
        <v>3</v>
      </c>
      <c r="E14" s="56">
        <v>16000</v>
      </c>
      <c r="F14" s="56">
        <f t="shared" si="0"/>
        <v>48000</v>
      </c>
      <c r="G14" s="107"/>
      <c r="H14" s="107"/>
      <c r="I14" s="109"/>
    </row>
    <row r="15" spans="1:9" ht="15.75" x14ac:dyDescent="0.25">
      <c r="A15" s="113"/>
      <c r="B15" s="59" t="s">
        <v>35</v>
      </c>
      <c r="C15" s="40" t="s">
        <v>17</v>
      </c>
      <c r="D15" s="40">
        <v>50</v>
      </c>
      <c r="E15" s="41"/>
      <c r="F15" s="41"/>
      <c r="G15" s="107"/>
      <c r="H15" s="107"/>
      <c r="I15" s="109"/>
    </row>
    <row r="16" spans="1:9" ht="15.75" x14ac:dyDescent="0.25">
      <c r="A16" s="112" t="s">
        <v>77</v>
      </c>
      <c r="B16" s="43" t="s">
        <v>78</v>
      </c>
      <c r="C16" s="45" t="s">
        <v>17</v>
      </c>
      <c r="D16" s="45">
        <f>D7</f>
        <v>37.450000000000003</v>
      </c>
      <c r="E16" s="46">
        <f>E7</f>
        <v>145000</v>
      </c>
      <c r="F16" s="46">
        <f t="shared" ref="F16:F22" si="1">D16*E16</f>
        <v>5430250</v>
      </c>
      <c r="G16" s="107"/>
      <c r="H16" s="107"/>
      <c r="I16" s="109"/>
    </row>
    <row r="17" spans="1:9" ht="15.75" x14ac:dyDescent="0.25">
      <c r="A17" s="112"/>
      <c r="B17" s="43" t="s">
        <v>19</v>
      </c>
      <c r="C17" s="45" t="s">
        <v>17</v>
      </c>
      <c r="D17" s="45">
        <v>20</v>
      </c>
      <c r="E17" s="46">
        <v>23000</v>
      </c>
      <c r="F17" s="46">
        <v>460000</v>
      </c>
      <c r="G17" s="107"/>
      <c r="H17" s="107"/>
      <c r="I17" s="109"/>
    </row>
    <row r="18" spans="1:9" ht="15.75" x14ac:dyDescent="0.25">
      <c r="A18" s="112"/>
      <c r="B18" s="47" t="s">
        <v>38</v>
      </c>
      <c r="C18" s="48" t="str">
        <f>C8</f>
        <v>Kg</v>
      </c>
      <c r="D18" s="60">
        <v>26.4</v>
      </c>
      <c r="E18" s="35">
        <f>[2]TĐ!E20</f>
        <v>27000</v>
      </c>
      <c r="F18" s="35">
        <f t="shared" si="1"/>
        <v>712800</v>
      </c>
      <c r="G18" s="107"/>
      <c r="H18" s="107"/>
      <c r="I18" s="109"/>
    </row>
    <row r="19" spans="1:9" ht="15.75" x14ac:dyDescent="0.25">
      <c r="A19" s="112"/>
      <c r="B19" s="37" t="str">
        <f>B9</f>
        <v>Rau bắp cải</v>
      </c>
      <c r="C19" s="53" t="s">
        <v>17</v>
      </c>
      <c r="D19" s="55">
        <f>D9</f>
        <v>13</v>
      </c>
      <c r="E19" s="56">
        <f>E9</f>
        <v>20000</v>
      </c>
      <c r="F19" s="56">
        <f t="shared" si="1"/>
        <v>260000</v>
      </c>
      <c r="G19" s="107"/>
      <c r="H19" s="107"/>
      <c r="I19" s="109"/>
    </row>
    <row r="20" spans="1:9" ht="15.75" x14ac:dyDescent="0.25">
      <c r="A20" s="112"/>
      <c r="B20" s="58" t="str">
        <f>B12</f>
        <v>Mì chính Vedan</v>
      </c>
      <c r="C20" s="53" t="s">
        <v>17</v>
      </c>
      <c r="D20" s="54">
        <v>0.5</v>
      </c>
      <c r="E20" s="56">
        <f>E12</f>
        <v>70000</v>
      </c>
      <c r="F20" s="56">
        <f t="shared" si="1"/>
        <v>35000</v>
      </c>
      <c r="G20" s="107"/>
      <c r="H20" s="107"/>
      <c r="I20" s="109"/>
    </row>
    <row r="21" spans="1:9" ht="15.75" x14ac:dyDescent="0.25">
      <c r="A21" s="112"/>
      <c r="B21" s="58" t="str">
        <f>B13</f>
        <v>Muối I ốt</v>
      </c>
      <c r="C21" s="53" t="str">
        <f>C13</f>
        <v>Kg</v>
      </c>
      <c r="D21" s="49">
        <v>0.5</v>
      </c>
      <c r="E21" s="56">
        <v>12000</v>
      </c>
      <c r="F21" s="56">
        <f t="shared" si="1"/>
        <v>6000</v>
      </c>
      <c r="G21" s="107"/>
      <c r="H21" s="107"/>
      <c r="I21" s="109"/>
    </row>
    <row r="22" spans="1:9" ht="31.5" x14ac:dyDescent="0.25">
      <c r="A22" s="112"/>
      <c r="B22" s="37" t="s">
        <v>26</v>
      </c>
      <c r="C22" s="53" t="s">
        <v>27</v>
      </c>
      <c r="D22" s="49">
        <v>2</v>
      </c>
      <c r="E22" s="56">
        <v>16000</v>
      </c>
      <c r="F22" s="56">
        <f t="shared" si="1"/>
        <v>32000</v>
      </c>
      <c r="G22" s="107"/>
      <c r="H22" s="107"/>
      <c r="I22" s="109"/>
    </row>
    <row r="23" spans="1:9" ht="15.75" x14ac:dyDescent="0.25">
      <c r="A23" s="112"/>
      <c r="B23" s="58" t="s">
        <v>35</v>
      </c>
      <c r="C23" s="40" t="s">
        <v>17</v>
      </c>
      <c r="D23" s="40">
        <f>D15</f>
        <v>50</v>
      </c>
      <c r="E23" s="41"/>
      <c r="F23" s="41"/>
      <c r="G23" s="107"/>
      <c r="H23" s="107"/>
      <c r="I23" s="110"/>
    </row>
    <row r="24" spans="1:9" ht="18.75" x14ac:dyDescent="0.25">
      <c r="A24" s="114" t="s">
        <v>80</v>
      </c>
      <c r="B24" s="114"/>
      <c r="C24" s="114"/>
      <c r="D24" s="114"/>
      <c r="E24" s="114"/>
      <c r="F24" s="50"/>
      <c r="G24" s="50"/>
      <c r="H24" s="115" t="s">
        <v>81</v>
      </c>
      <c r="I24" s="115"/>
    </row>
    <row r="25" spans="1:9" ht="18.75" x14ac:dyDescent="0.25">
      <c r="A25" s="105" t="s">
        <v>96</v>
      </c>
      <c r="B25" s="105"/>
      <c r="C25" s="105"/>
      <c r="D25" s="105"/>
      <c r="E25" s="105"/>
      <c r="F25" s="105"/>
      <c r="G25" s="105"/>
      <c r="H25" s="105"/>
      <c r="I25" s="24"/>
    </row>
  </sheetData>
  <mergeCells count="21">
    <mergeCell ref="A25:H25"/>
    <mergeCell ref="G5:G6"/>
    <mergeCell ref="H5:H6"/>
    <mergeCell ref="I5:I6"/>
    <mergeCell ref="G7:G23"/>
    <mergeCell ref="H7:H23"/>
    <mergeCell ref="I7:I23"/>
    <mergeCell ref="A7:A15"/>
    <mergeCell ref="A16:A23"/>
    <mergeCell ref="A24:E24"/>
    <mergeCell ref="H24:I24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628E3-7806-4360-B22F-07D7DF197609}">
  <sheetPr>
    <pageSetUpPr fitToPage="1"/>
  </sheetPr>
  <dimension ref="A1:I21"/>
  <sheetViews>
    <sheetView workbookViewId="0">
      <selection activeCell="A20" sqref="A20:E20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98" t="s">
        <v>0</v>
      </c>
      <c r="B1" s="98"/>
      <c r="C1" s="98"/>
      <c r="D1" s="98"/>
      <c r="E1" s="98"/>
      <c r="F1" s="98"/>
      <c r="G1" s="24"/>
      <c r="H1" s="24"/>
      <c r="I1" s="25"/>
    </row>
    <row r="2" spans="1:9" ht="18.75" x14ac:dyDescent="0.25">
      <c r="A2" s="98" t="s">
        <v>1</v>
      </c>
      <c r="B2" s="98"/>
      <c r="C2" s="98"/>
      <c r="D2" s="98"/>
      <c r="E2" s="98"/>
      <c r="F2" s="98"/>
      <c r="G2" s="24"/>
      <c r="H2" s="24"/>
      <c r="I2" s="25"/>
    </row>
    <row r="3" spans="1:9" ht="18.75" x14ac:dyDescent="0.25">
      <c r="A3" s="99" t="s">
        <v>66</v>
      </c>
      <c r="B3" s="99"/>
      <c r="C3" s="99"/>
      <c r="D3" s="99"/>
      <c r="E3" s="99"/>
      <c r="F3" s="99"/>
      <c r="G3" s="99"/>
      <c r="H3" s="99"/>
      <c r="I3" s="99"/>
    </row>
    <row r="4" spans="1:9" ht="18.75" x14ac:dyDescent="0.25">
      <c r="A4" s="100" t="s">
        <v>86</v>
      </c>
      <c r="B4" s="100"/>
      <c r="C4" s="100"/>
      <c r="D4" s="100"/>
      <c r="E4" s="100"/>
      <c r="F4" s="100"/>
      <c r="G4" s="100"/>
      <c r="H4" s="100"/>
      <c r="I4" s="100"/>
    </row>
    <row r="5" spans="1:9" x14ac:dyDescent="0.25">
      <c r="A5" s="101" t="s">
        <v>68</v>
      </c>
      <c r="B5" s="101" t="s">
        <v>3</v>
      </c>
      <c r="C5" s="101" t="s">
        <v>69</v>
      </c>
      <c r="D5" s="101" t="s">
        <v>5</v>
      </c>
      <c r="E5" s="103" t="s">
        <v>6</v>
      </c>
      <c r="F5" s="103" t="s">
        <v>7</v>
      </c>
      <c r="G5" s="103" t="s">
        <v>70</v>
      </c>
      <c r="H5" s="103" t="s">
        <v>71</v>
      </c>
      <c r="I5" s="101" t="s">
        <v>11</v>
      </c>
    </row>
    <row r="6" spans="1:9" x14ac:dyDescent="0.25">
      <c r="A6" s="102"/>
      <c r="B6" s="102"/>
      <c r="C6" s="102"/>
      <c r="D6" s="102"/>
      <c r="E6" s="104"/>
      <c r="F6" s="104"/>
      <c r="G6" s="104"/>
      <c r="H6" s="104"/>
      <c r="I6" s="121"/>
    </row>
    <row r="7" spans="1:9" ht="18.75" x14ac:dyDescent="0.25">
      <c r="A7" s="26" t="s">
        <v>72</v>
      </c>
      <c r="B7" s="61" t="s">
        <v>12</v>
      </c>
      <c r="C7" s="29" t="s">
        <v>34</v>
      </c>
      <c r="D7" s="62">
        <v>219</v>
      </c>
      <c r="E7" s="63">
        <v>8000</v>
      </c>
      <c r="F7" s="63">
        <f>D7*E7</f>
        <v>1752000</v>
      </c>
      <c r="G7" s="106">
        <f>SUM(F7:F19)</f>
        <v>6224000</v>
      </c>
      <c r="H7" s="124">
        <f>G7/D7</f>
        <v>28420.091324200912</v>
      </c>
      <c r="I7" s="108" t="s">
        <v>37</v>
      </c>
    </row>
    <row r="8" spans="1:9" ht="31.5" x14ac:dyDescent="0.25">
      <c r="A8" s="116" t="s">
        <v>73</v>
      </c>
      <c r="B8" s="27" t="s">
        <v>18</v>
      </c>
      <c r="C8" s="64" t="s">
        <v>17</v>
      </c>
      <c r="D8" s="65">
        <v>20.399999999999999</v>
      </c>
      <c r="E8" s="28">
        <v>140000</v>
      </c>
      <c r="F8" s="28">
        <f>E8*D8</f>
        <v>2856000</v>
      </c>
      <c r="G8" s="122"/>
      <c r="H8" s="125"/>
      <c r="I8" s="109"/>
    </row>
    <row r="9" spans="1:9" ht="15.75" x14ac:dyDescent="0.25">
      <c r="A9" s="117"/>
      <c r="B9" s="66" t="s">
        <v>45</v>
      </c>
      <c r="C9" s="64" t="s">
        <v>87</v>
      </c>
      <c r="D9" s="65">
        <v>200</v>
      </c>
      <c r="E9" s="28">
        <v>4000</v>
      </c>
      <c r="F9" s="28">
        <f t="shared" ref="F9:F18" si="0">E9*D9</f>
        <v>800000</v>
      </c>
      <c r="G9" s="122"/>
      <c r="H9" s="125"/>
      <c r="I9" s="109"/>
    </row>
    <row r="10" spans="1:9" ht="15.75" x14ac:dyDescent="0.25">
      <c r="A10" s="117"/>
      <c r="B10" s="66" t="s">
        <v>21</v>
      </c>
      <c r="C10" s="67" t="s">
        <v>17</v>
      </c>
      <c r="D10" s="65">
        <v>17.5</v>
      </c>
      <c r="E10" s="28">
        <v>20000</v>
      </c>
      <c r="F10" s="28">
        <f t="shared" si="0"/>
        <v>350000</v>
      </c>
      <c r="G10" s="122"/>
      <c r="H10" s="125"/>
      <c r="I10" s="109"/>
    </row>
    <row r="11" spans="1:9" ht="15.75" x14ac:dyDescent="0.25">
      <c r="A11" s="117"/>
      <c r="B11" s="66" t="s">
        <v>46</v>
      </c>
      <c r="C11" s="67" t="s">
        <v>34</v>
      </c>
      <c r="D11" s="65">
        <v>20</v>
      </c>
      <c r="E11" s="28">
        <v>10000</v>
      </c>
      <c r="F11" s="28">
        <f t="shared" si="0"/>
        <v>200000</v>
      </c>
      <c r="G11" s="122"/>
      <c r="H11" s="125"/>
      <c r="I11" s="109"/>
    </row>
    <row r="12" spans="1:9" ht="15.75" x14ac:dyDescent="0.25">
      <c r="A12" s="117"/>
      <c r="B12" s="66" t="s">
        <v>47</v>
      </c>
      <c r="C12" s="67" t="s">
        <v>17</v>
      </c>
      <c r="D12" s="65">
        <f>[3]Sheet1!D34</f>
        <v>1</v>
      </c>
      <c r="E12" s="28">
        <v>30000</v>
      </c>
      <c r="F12" s="28">
        <f t="shared" si="0"/>
        <v>30000</v>
      </c>
      <c r="G12" s="122"/>
      <c r="H12" s="125"/>
      <c r="I12" s="109"/>
    </row>
    <row r="13" spans="1:9" ht="15.75" x14ac:dyDescent="0.25">
      <c r="A13" s="117"/>
      <c r="B13" s="66" t="s">
        <v>33</v>
      </c>
      <c r="C13" s="67" t="s">
        <v>17</v>
      </c>
      <c r="D13" s="65">
        <f>[3]Sheet1!D35</f>
        <v>1</v>
      </c>
      <c r="E13" s="28">
        <v>12000</v>
      </c>
      <c r="F13" s="28">
        <f t="shared" si="0"/>
        <v>12000</v>
      </c>
      <c r="G13" s="122"/>
      <c r="H13" s="125"/>
      <c r="I13" s="109"/>
    </row>
    <row r="14" spans="1:9" ht="31.5" x14ac:dyDescent="0.25">
      <c r="A14" s="117"/>
      <c r="B14" s="27" t="s">
        <v>26</v>
      </c>
      <c r="C14" s="67" t="s">
        <v>27</v>
      </c>
      <c r="D14" s="65">
        <f>[3]Sheet1!D36</f>
        <v>3</v>
      </c>
      <c r="E14" s="28">
        <v>16000</v>
      </c>
      <c r="F14" s="28">
        <f t="shared" si="0"/>
        <v>48000</v>
      </c>
      <c r="G14" s="122"/>
      <c r="H14" s="125"/>
      <c r="I14" s="109"/>
    </row>
    <row r="15" spans="1:9" ht="15.75" x14ac:dyDescent="0.25">
      <c r="A15" s="117"/>
      <c r="B15" s="27" t="s">
        <v>90</v>
      </c>
      <c r="C15" s="67" t="s">
        <v>13</v>
      </c>
      <c r="D15" s="29">
        <v>1</v>
      </c>
      <c r="E15" s="28">
        <v>30000</v>
      </c>
      <c r="F15" s="28">
        <f t="shared" si="0"/>
        <v>30000</v>
      </c>
      <c r="G15" s="122"/>
      <c r="H15" s="125"/>
      <c r="I15" s="109"/>
    </row>
    <row r="16" spans="1:9" ht="15.75" x14ac:dyDescent="0.25">
      <c r="A16" s="117"/>
      <c r="B16" s="27" t="s">
        <v>52</v>
      </c>
      <c r="C16" s="67" t="s">
        <v>53</v>
      </c>
      <c r="D16" s="29">
        <v>5</v>
      </c>
      <c r="E16" s="28">
        <v>5000</v>
      </c>
      <c r="F16" s="28">
        <f t="shared" si="0"/>
        <v>25000</v>
      </c>
      <c r="G16" s="122"/>
      <c r="H16" s="125"/>
      <c r="I16" s="109"/>
    </row>
    <row r="17" spans="1:9" ht="15.75" x14ac:dyDescent="0.25">
      <c r="A17" s="117"/>
      <c r="B17" s="27" t="s">
        <v>54</v>
      </c>
      <c r="C17" s="67" t="s">
        <v>53</v>
      </c>
      <c r="D17" s="29">
        <v>5</v>
      </c>
      <c r="E17" s="28">
        <v>20000</v>
      </c>
      <c r="F17" s="28">
        <f t="shared" si="0"/>
        <v>100000</v>
      </c>
      <c r="G17" s="122"/>
      <c r="H17" s="125"/>
      <c r="I17" s="109"/>
    </row>
    <row r="18" spans="1:9" ht="15.75" x14ac:dyDescent="0.25">
      <c r="A18" s="117"/>
      <c r="B18" s="66" t="s">
        <v>32</v>
      </c>
      <c r="C18" s="67" t="s">
        <v>17</v>
      </c>
      <c r="D18" s="65">
        <f>[3]Sheet1!D37</f>
        <v>0.3</v>
      </c>
      <c r="E18" s="28">
        <v>70000</v>
      </c>
      <c r="F18" s="28">
        <f t="shared" si="0"/>
        <v>21000</v>
      </c>
      <c r="G18" s="122"/>
      <c r="H18" s="125"/>
      <c r="I18" s="109"/>
    </row>
    <row r="19" spans="1:9" ht="15.75" x14ac:dyDescent="0.25">
      <c r="A19" s="118"/>
      <c r="B19" s="66" t="s">
        <v>35</v>
      </c>
      <c r="C19" s="67" t="s">
        <v>17</v>
      </c>
      <c r="D19" s="68">
        <v>50</v>
      </c>
      <c r="E19" s="28"/>
      <c r="F19" s="28"/>
      <c r="G19" s="123"/>
      <c r="H19" s="126"/>
      <c r="I19" s="110"/>
    </row>
    <row r="20" spans="1:9" ht="18.75" x14ac:dyDescent="0.25">
      <c r="A20" s="119" t="s">
        <v>80</v>
      </c>
      <c r="B20" s="119"/>
      <c r="C20" s="119"/>
      <c r="D20" s="119"/>
      <c r="E20" s="119"/>
      <c r="F20" s="51"/>
      <c r="G20" s="51"/>
      <c r="H20" s="120" t="s">
        <v>81</v>
      </c>
      <c r="I20" s="120"/>
    </row>
    <row r="21" spans="1:9" ht="18.75" x14ac:dyDescent="0.25">
      <c r="A21" s="105" t="s">
        <v>94</v>
      </c>
      <c r="B21" s="105"/>
      <c r="C21" s="105"/>
      <c r="D21" s="105"/>
      <c r="E21" s="105"/>
      <c r="F21" s="105"/>
      <c r="G21" s="105"/>
      <c r="H21" s="105"/>
      <c r="I21" s="24"/>
    </row>
  </sheetData>
  <mergeCells count="20">
    <mergeCell ref="A8:A19"/>
    <mergeCell ref="A20:E20"/>
    <mergeCell ref="H20:I20"/>
    <mergeCell ref="A21:H21"/>
    <mergeCell ref="G5:G6"/>
    <mergeCell ref="H5:H6"/>
    <mergeCell ref="I5:I6"/>
    <mergeCell ref="G7:G19"/>
    <mergeCell ref="H7:H19"/>
    <mergeCell ref="I7:I19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2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601F7-C09B-48D9-A8DE-AC36206F5F76}">
  <sheetPr>
    <pageSetUpPr fitToPage="1"/>
  </sheetPr>
  <dimension ref="A1:I17"/>
  <sheetViews>
    <sheetView workbookViewId="0">
      <selection activeCell="A16" sqref="A16:E16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98" t="s">
        <v>0</v>
      </c>
      <c r="B1" s="98"/>
      <c r="C1" s="98"/>
      <c r="D1" s="98"/>
      <c r="E1" s="98"/>
      <c r="F1" s="98"/>
      <c r="G1" s="24"/>
      <c r="H1" s="24"/>
      <c r="I1" s="25"/>
    </row>
    <row r="2" spans="1:9" ht="18.75" x14ac:dyDescent="0.25">
      <c r="A2" s="98" t="s">
        <v>1</v>
      </c>
      <c r="B2" s="98"/>
      <c r="C2" s="98"/>
      <c r="D2" s="98"/>
      <c r="E2" s="98"/>
      <c r="F2" s="98"/>
      <c r="G2" s="24"/>
      <c r="H2" s="24"/>
      <c r="I2" s="25"/>
    </row>
    <row r="3" spans="1:9" ht="18.75" x14ac:dyDescent="0.25">
      <c r="A3" s="99" t="s">
        <v>66</v>
      </c>
      <c r="B3" s="99"/>
      <c r="C3" s="99"/>
      <c r="D3" s="99"/>
      <c r="E3" s="99"/>
      <c r="F3" s="99"/>
      <c r="G3" s="99"/>
      <c r="H3" s="99"/>
      <c r="I3" s="99"/>
    </row>
    <row r="4" spans="1:9" ht="18.75" x14ac:dyDescent="0.25">
      <c r="A4" s="100" t="s">
        <v>89</v>
      </c>
      <c r="B4" s="100"/>
      <c r="C4" s="100"/>
      <c r="D4" s="100"/>
      <c r="E4" s="100"/>
      <c r="F4" s="100"/>
      <c r="G4" s="100"/>
      <c r="H4" s="100"/>
      <c r="I4" s="100"/>
    </row>
    <row r="5" spans="1:9" x14ac:dyDescent="0.25">
      <c r="A5" s="101" t="s">
        <v>68</v>
      </c>
      <c r="B5" s="101" t="s">
        <v>3</v>
      </c>
      <c r="C5" s="101" t="s">
        <v>69</v>
      </c>
      <c r="D5" s="101" t="s">
        <v>5</v>
      </c>
      <c r="E5" s="103" t="s">
        <v>6</v>
      </c>
      <c r="F5" s="103" t="s">
        <v>7</v>
      </c>
      <c r="G5" s="103" t="s">
        <v>70</v>
      </c>
      <c r="H5" s="103" t="s">
        <v>71</v>
      </c>
      <c r="I5" s="101" t="s">
        <v>11</v>
      </c>
    </row>
    <row r="6" spans="1:9" x14ac:dyDescent="0.25">
      <c r="A6" s="102"/>
      <c r="B6" s="102"/>
      <c r="C6" s="102"/>
      <c r="D6" s="102"/>
      <c r="E6" s="104"/>
      <c r="F6" s="104"/>
      <c r="G6" s="104"/>
      <c r="H6" s="104"/>
      <c r="I6" s="121"/>
    </row>
    <row r="7" spans="1:9" ht="31.5" x14ac:dyDescent="0.25">
      <c r="A7" s="116" t="s">
        <v>29</v>
      </c>
      <c r="B7" s="27" t="s">
        <v>18</v>
      </c>
      <c r="C7" s="64" t="s">
        <v>17</v>
      </c>
      <c r="D7" s="65">
        <v>24</v>
      </c>
      <c r="E7" s="28">
        <v>140000</v>
      </c>
      <c r="F7" s="28">
        <f>E7*D7</f>
        <v>3360000</v>
      </c>
      <c r="G7" s="122">
        <f>SUM(F7:F14)</f>
        <v>4068800</v>
      </c>
      <c r="H7" s="125">
        <f>G7/219</f>
        <v>18578.995433789954</v>
      </c>
      <c r="I7" s="109" t="s">
        <v>37</v>
      </c>
    </row>
    <row r="8" spans="1:9" ht="15.75" x14ac:dyDescent="0.25">
      <c r="A8" s="117"/>
      <c r="B8" s="66" t="s">
        <v>21</v>
      </c>
      <c r="C8" s="67" t="s">
        <v>17</v>
      </c>
      <c r="D8" s="65">
        <v>19.89</v>
      </c>
      <c r="E8" s="28">
        <v>20000</v>
      </c>
      <c r="F8" s="28">
        <f t="shared" ref="F8:F14" si="0">E8*D8</f>
        <v>397800</v>
      </c>
      <c r="G8" s="122"/>
      <c r="H8" s="125"/>
      <c r="I8" s="109"/>
    </row>
    <row r="9" spans="1:9" ht="15.75" x14ac:dyDescent="0.25">
      <c r="A9" s="117"/>
      <c r="B9" s="66" t="s">
        <v>33</v>
      </c>
      <c r="C9" s="67" t="s">
        <v>17</v>
      </c>
      <c r="D9" s="65">
        <f>[3]Sheet1!D35</f>
        <v>1</v>
      </c>
      <c r="E9" s="28">
        <v>12000</v>
      </c>
      <c r="F9" s="28">
        <f t="shared" si="0"/>
        <v>12000</v>
      </c>
      <c r="G9" s="122"/>
      <c r="H9" s="125"/>
      <c r="I9" s="109"/>
    </row>
    <row r="10" spans="1:9" ht="31.5" x14ac:dyDescent="0.25">
      <c r="A10" s="117"/>
      <c r="B10" s="27" t="s">
        <v>26</v>
      </c>
      <c r="C10" s="67" t="s">
        <v>27</v>
      </c>
      <c r="D10" s="65">
        <f>[3]Sheet1!D36</f>
        <v>3</v>
      </c>
      <c r="E10" s="28">
        <v>16000</v>
      </c>
      <c r="F10" s="28">
        <f t="shared" si="0"/>
        <v>48000</v>
      </c>
      <c r="G10" s="122"/>
      <c r="H10" s="125"/>
      <c r="I10" s="109"/>
    </row>
    <row r="11" spans="1:9" ht="15.75" x14ac:dyDescent="0.25">
      <c r="A11" s="117"/>
      <c r="B11" s="27" t="s">
        <v>90</v>
      </c>
      <c r="C11" s="67" t="s">
        <v>13</v>
      </c>
      <c r="D11" s="29">
        <v>1</v>
      </c>
      <c r="E11" s="28">
        <v>30000</v>
      </c>
      <c r="F11" s="28">
        <f>E11*D11</f>
        <v>30000</v>
      </c>
      <c r="G11" s="122"/>
      <c r="H11" s="125"/>
      <c r="I11" s="109"/>
    </row>
    <row r="12" spans="1:9" ht="15.75" x14ac:dyDescent="0.25">
      <c r="A12" s="117"/>
      <c r="B12" s="27" t="s">
        <v>91</v>
      </c>
      <c r="C12" s="67" t="s">
        <v>53</v>
      </c>
      <c r="D12" s="29">
        <v>8</v>
      </c>
      <c r="E12" s="28">
        <v>5000</v>
      </c>
      <c r="F12" s="28">
        <f t="shared" ref="F12:F13" si="1">E12*D12</f>
        <v>40000</v>
      </c>
      <c r="G12" s="122"/>
      <c r="H12" s="125"/>
      <c r="I12" s="109"/>
    </row>
    <row r="13" spans="1:9" ht="15.75" x14ac:dyDescent="0.25">
      <c r="A13" s="117"/>
      <c r="B13" s="27" t="s">
        <v>54</v>
      </c>
      <c r="C13" s="67" t="s">
        <v>53</v>
      </c>
      <c r="D13" s="29">
        <v>8</v>
      </c>
      <c r="E13" s="28">
        <v>20000</v>
      </c>
      <c r="F13" s="28">
        <f t="shared" si="1"/>
        <v>160000</v>
      </c>
      <c r="G13" s="122"/>
      <c r="H13" s="125"/>
      <c r="I13" s="109"/>
    </row>
    <row r="14" spans="1:9" ht="15.75" x14ac:dyDescent="0.25">
      <c r="A14" s="117"/>
      <c r="B14" s="66" t="s">
        <v>32</v>
      </c>
      <c r="C14" s="67" t="s">
        <v>17</v>
      </c>
      <c r="D14" s="65">
        <f>[3]Sheet1!D37</f>
        <v>0.3</v>
      </c>
      <c r="E14" s="28">
        <v>70000</v>
      </c>
      <c r="F14" s="28">
        <f t="shared" si="0"/>
        <v>21000</v>
      </c>
      <c r="G14" s="122"/>
      <c r="H14" s="125"/>
      <c r="I14" s="109"/>
    </row>
    <row r="15" spans="1:9" ht="15.75" x14ac:dyDescent="0.25">
      <c r="A15" s="118"/>
      <c r="B15" s="66" t="s">
        <v>35</v>
      </c>
      <c r="C15" s="67" t="s">
        <v>17</v>
      </c>
      <c r="D15" s="68">
        <v>50</v>
      </c>
      <c r="E15" s="28"/>
      <c r="F15" s="28"/>
      <c r="G15" s="123"/>
      <c r="H15" s="126"/>
      <c r="I15" s="110"/>
    </row>
    <row r="16" spans="1:9" ht="18.75" x14ac:dyDescent="0.25">
      <c r="A16" s="119" t="s">
        <v>80</v>
      </c>
      <c r="B16" s="119"/>
      <c r="C16" s="119"/>
      <c r="D16" s="119"/>
      <c r="E16" s="119"/>
      <c r="F16" s="51"/>
      <c r="G16" s="51"/>
      <c r="H16" s="120" t="s">
        <v>81</v>
      </c>
      <c r="I16" s="120"/>
    </row>
    <row r="17" spans="1:9" ht="18.75" x14ac:dyDescent="0.25">
      <c r="A17" s="105" t="s">
        <v>92</v>
      </c>
      <c r="B17" s="105"/>
      <c r="C17" s="105"/>
      <c r="D17" s="105"/>
      <c r="E17" s="105"/>
      <c r="F17" s="105"/>
      <c r="G17" s="105"/>
      <c r="H17" s="105"/>
      <c r="I17" s="24"/>
    </row>
  </sheetData>
  <mergeCells count="20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7:A15"/>
    <mergeCell ref="A16:E16"/>
    <mergeCell ref="H16:I16"/>
    <mergeCell ref="A17:H17"/>
    <mergeCell ref="G5:G6"/>
    <mergeCell ref="H5:H6"/>
    <mergeCell ref="I5:I6"/>
    <mergeCell ref="G7:G15"/>
    <mergeCell ref="H7:H15"/>
    <mergeCell ref="I7:I15"/>
  </mergeCells>
  <pageMargins left="0.7" right="0.7" top="0.75" bottom="0.75" header="0.3" footer="0.3"/>
  <pageSetup scale="9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2,3,5</vt:lpstr>
      <vt:lpstr>4</vt:lpstr>
      <vt:lpstr>6</vt:lpstr>
      <vt:lpstr>CN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BGD</dc:creator>
  <cp:lastModifiedBy>Nguyễn Đăng</cp:lastModifiedBy>
  <cp:lastPrinted>2025-11-26T09:25:59Z</cp:lastPrinted>
  <dcterms:created xsi:type="dcterms:W3CDTF">2015-06-05T18:17:20Z</dcterms:created>
  <dcterms:modified xsi:type="dcterms:W3CDTF">2025-11-26T09:28:46Z</dcterms:modified>
</cp:coreProperties>
</file>