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GD\OneDrive\Máy tính\Chứng từ ăn T9\"/>
    </mc:Choice>
  </mc:AlternateContent>
  <xr:revisionPtr revIDLastSave="0" documentId="13_ncr:1_{0F766A6A-7130-41C5-8667-B118EE3CA80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9" r:id="rId1"/>
    <sheet name="T4" sheetId="4" r:id="rId2"/>
    <sheet name="T2;3;5" sheetId="8" r:id="rId3"/>
    <sheet name="T6" sheetId="3" r:id="rId4"/>
    <sheet name="T7" sheetId="6" r:id="rId5"/>
    <sheet name="A" sheetId="7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3" l="1"/>
  <c r="B9" i="3"/>
  <c r="B17" i="4"/>
  <c r="B9" i="4"/>
  <c r="B10" i="8"/>
  <c r="D19" i="4"/>
  <c r="F18" i="4"/>
  <c r="F17" i="4"/>
  <c r="F16" i="4"/>
  <c r="F15" i="4"/>
  <c r="F14" i="4"/>
  <c r="F12" i="4"/>
  <c r="D11" i="4"/>
  <c r="F11" i="4" s="1"/>
  <c r="D10" i="4"/>
  <c r="F10" i="4" s="1"/>
  <c r="F9" i="4"/>
  <c r="F8" i="4"/>
  <c r="F16" i="3"/>
  <c r="F33" i="9"/>
  <c r="F31" i="9"/>
  <c r="F30" i="9"/>
  <c r="F29" i="9"/>
  <c r="F28" i="9"/>
  <c r="F27" i="9"/>
  <c r="F26" i="9"/>
  <c r="F25" i="9"/>
  <c r="F24" i="9"/>
  <c r="F22" i="9"/>
  <c r="F21" i="9"/>
  <c r="F20" i="9"/>
  <c r="F19" i="9"/>
  <c r="F18" i="9"/>
  <c r="F17" i="9"/>
  <c r="F16" i="9"/>
  <c r="F15" i="9"/>
  <c r="F13" i="9"/>
  <c r="D12" i="9"/>
  <c r="F12" i="9" s="1"/>
  <c r="F11" i="9"/>
  <c r="F10" i="9"/>
  <c r="F9" i="9"/>
  <c r="F8" i="9"/>
  <c r="F7" i="9"/>
  <c r="F6" i="9"/>
  <c r="F7" i="6"/>
  <c r="F7" i="3"/>
  <c r="F8" i="3"/>
  <c r="F9" i="3"/>
  <c r="F12" i="3"/>
  <c r="D11" i="3"/>
  <c r="F11" i="3" s="1"/>
  <c r="D10" i="3"/>
  <c r="F10" i="3" s="1"/>
  <c r="F14" i="3"/>
  <c r="G33" i="9" l="1"/>
  <c r="G6" i="9"/>
  <c r="G24" i="9"/>
  <c r="G15" i="9"/>
  <c r="C34" i="9" l="1"/>
  <c r="D18" i="8"/>
  <c r="E17" i="8"/>
  <c r="F16" i="8"/>
  <c r="F15" i="8"/>
  <c r="E14" i="8"/>
  <c r="D14" i="8"/>
  <c r="D12" i="8"/>
  <c r="F12" i="8" s="1"/>
  <c r="F11" i="8"/>
  <c r="F10" i="8"/>
  <c r="B17" i="8"/>
  <c r="F9" i="8"/>
  <c r="C9" i="8"/>
  <c r="C15" i="8" s="1"/>
  <c r="B9" i="8"/>
  <c r="F8" i="8"/>
  <c r="C8" i="8"/>
  <c r="B8" i="8"/>
  <c r="F7" i="8"/>
  <c r="F14" i="8" l="1"/>
  <c r="D17" i="8"/>
  <c r="F17" i="8" s="1"/>
  <c r="G7" i="8" l="1"/>
  <c r="H7" i="8" s="1"/>
  <c r="F7" i="4"/>
  <c r="F18" i="3"/>
  <c r="G7" i="4" l="1"/>
  <c r="H7" i="4" s="1"/>
  <c r="G7" i="6"/>
  <c r="D19" i="3"/>
  <c r="F15" i="3"/>
  <c r="H7" i="6" l="1"/>
  <c r="F17" i="3"/>
  <c r="G7" i="3" l="1"/>
  <c r="H7" i="3" s="1"/>
</calcChain>
</file>

<file path=xl/sharedStrings.xml><?xml version="1.0" encoding="utf-8"?>
<sst xmlns="http://schemas.openxmlformats.org/spreadsheetml/2006/main" count="255" uniqueCount="75">
  <si>
    <t>UBND XÃ SÍN THẦU</t>
  </si>
  <si>
    <t>TRƯỜNG PTDTBT THCS LENG SU SÌN</t>
  </si>
  <si>
    <t>Thứ</t>
  </si>
  <si>
    <t>Tên thực phẩm</t>
  </si>
  <si>
    <t>ĐVT</t>
  </si>
  <si>
    <t>Số lượng</t>
  </si>
  <si>
    <t>Đơn giá</t>
  </si>
  <si>
    <t>Thành tiền</t>
  </si>
  <si>
    <t xml:space="preserve">Tổng tiền ăn </t>
  </si>
  <si>
    <t>Số tiền ăn HS/ngày</t>
  </si>
  <si>
    <t>Chế biến</t>
  </si>
  <si>
    <t>Ghi chú</t>
  </si>
  <si>
    <t>Xôi nếp đỗ</t>
  </si>
  <si>
    <t>Hộp</t>
  </si>
  <si>
    <t>Sáng:</t>
  </si>
  <si>
    <t>Kg</t>
  </si>
  <si>
    <t>Thịt lợn (Mông, vai, ba chỉ)</t>
  </si>
  <si>
    <t>Trưa:</t>
  </si>
  <si>
    <t>Hành lá</t>
  </si>
  <si>
    <t>Gói</t>
  </si>
  <si>
    <t>Gạo</t>
  </si>
  <si>
    <t>Thứ 4</t>
  </si>
  <si>
    <t>Hành tây</t>
  </si>
  <si>
    <t>Đậu Phụ</t>
  </si>
  <si>
    <t>Thịt đậu sốt cà chua.</t>
  </si>
  <si>
    <t>Cà chua</t>
  </si>
  <si>
    <t>Thịt lợn xào hành tây.</t>
  </si>
  <si>
    <t>Thứ 6</t>
  </si>
  <si>
    <t>Gạo được cấp</t>
  </si>
  <si>
    <t>Gói thịt kho tàu</t>
  </si>
  <si>
    <t>Đường trắng</t>
  </si>
  <si>
    <t>Tối:</t>
  </si>
  <si>
    <t>Người Lập</t>
  </si>
  <si>
    <t>Hiệu Trưởng</t>
  </si>
  <si>
    <t>Nguyễn Bùi Hải Đăng</t>
  </si>
  <si>
    <t>Lê Bảo Khương</t>
  </si>
  <si>
    <t>CÔNG KHAI TIỀN ĂN HỌC SINH BÁN TRÚ</t>
  </si>
  <si>
    <t>Các bữa trong ngày</t>
  </si>
  <si>
    <t>Đơn vị tính</t>
  </si>
  <si>
    <t>Tổng cộng</t>
  </si>
  <si>
    <t>Số tiền ăn/học sinh/ ngày</t>
  </si>
  <si>
    <t>Sáng</t>
  </si>
  <si>
    <t>Trưa</t>
  </si>
  <si>
    <t>Chiều</t>
  </si>
  <si>
    <t>Thịt lợn</t>
  </si>
  <si>
    <t>XÁC NHẬN CỦA BGH</t>
  </si>
  <si>
    <t>Số Lượng</t>
  </si>
  <si>
    <t>Tổng số học sinh ăn trong ngày là: 220 em</t>
  </si>
  <si>
    <t>Nước rửa bát Sunlight 400g</t>
  </si>
  <si>
    <t>Chai</t>
  </si>
  <si>
    <t>Canh mì tôm</t>
  </si>
  <si>
    <t>Thịt kho trứng</t>
  </si>
  <si>
    <t xml:space="preserve">Sáng: </t>
  </si>
  <si>
    <t>Thứ 7</t>
  </si>
  <si>
    <t>Thứ 2;3;5</t>
  </si>
  <si>
    <t>Thứ 2,3,5 ngày …... tháng 12 năm 2025</t>
  </si>
  <si>
    <t>Thứ 4, ngày …... tháng 12 năm 2025</t>
  </si>
  <si>
    <t>Su su</t>
  </si>
  <si>
    <t>Thịt lợn xào su su</t>
  </si>
  <si>
    <t>Thứ 6 ngày …... Tháng 12 năm 2025</t>
  </si>
  <si>
    <t>Thứ 7, ngày …... Tháng 12 Năm 2025</t>
  </si>
  <si>
    <t>Tổng số tiền ăn tuần 16</t>
  </si>
  <si>
    <t>Thực hiện từ: 15/12 đến 21/12/2025</t>
  </si>
  <si>
    <t>Rau , củ, quả</t>
  </si>
  <si>
    <t>Mì Kokomi 90G</t>
  </si>
  <si>
    <t>8.000đ/HS/ngày</t>
  </si>
  <si>
    <t>220 em x 37.068 = 8.185.000 đ</t>
  </si>
  <si>
    <t>220 em x 36.932 = 8.125.000 đ</t>
  </si>
  <si>
    <t>MÌ kokomi 90G</t>
  </si>
  <si>
    <t>220 em x 37.068 = 8.155.000 đ</t>
  </si>
  <si>
    <t>220 em x 8.000 = 1.760.000 đ</t>
  </si>
  <si>
    <t>37.068đ/HS/ngày</t>
  </si>
  <si>
    <t>36.932đ/HS/ngày</t>
  </si>
  <si>
    <t>Canh rau, củ, quả</t>
  </si>
  <si>
    <t>BẢNG THỰC ĐƠN TUẦN 16 CỦA HỌC SINH BÁN TRÚ (220 học sinh)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</si>
</sst>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rgb="FFFF0000"/>
      <name val="Times New Roman"/>
      <family val="1"/>
    </font>
    <font>
      <b/>
      <sz val="13"/>
      <color indexed="8"/>
      <name val="Times New Roman"/>
      <family val="1"/>
    </font>
    <font>
      <sz val="14"/>
      <color indexed="8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3" fontId="2" fillId="0" borderId="0" xfId="0" applyNumberFormat="1" applyFont="1"/>
    <xf numFmtId="3" fontId="6" fillId="0" borderId="4" xfId="0" applyNumberFormat="1" applyFont="1" applyBorder="1"/>
    <xf numFmtId="0" fontId="7" fillId="0" borderId="4" xfId="0" applyFont="1" applyBorder="1" applyAlignment="1">
      <alignment horizontal="center"/>
    </xf>
    <xf numFmtId="3" fontId="8" fillId="0" borderId="3" xfId="0" applyNumberFormat="1" applyFont="1" applyBorder="1" applyAlignment="1">
      <alignment horizontal="center" vertical="center"/>
    </xf>
    <xf numFmtId="3" fontId="6" fillId="0" borderId="6" xfId="0" applyNumberFormat="1" applyFont="1" applyBorder="1"/>
    <xf numFmtId="0" fontId="7" fillId="0" borderId="6" xfId="0" applyFont="1" applyBorder="1" applyAlignment="1">
      <alignment horizontal="center"/>
    </xf>
    <xf numFmtId="3" fontId="8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left" vertical="center" wrapText="1"/>
    </xf>
    <xf numFmtId="3" fontId="6" fillId="0" borderId="7" xfId="0" applyNumberFormat="1" applyFont="1" applyBorder="1"/>
    <xf numFmtId="0" fontId="9" fillId="0" borderId="6" xfId="0" applyFont="1" applyBorder="1" applyAlignment="1">
      <alignment horizontal="center"/>
    </xf>
    <xf numFmtId="3" fontId="6" fillId="0" borderId="9" xfId="0" applyNumberFormat="1" applyFont="1" applyBorder="1"/>
    <xf numFmtId="0" fontId="7" fillId="0" borderId="9" xfId="0" applyFont="1" applyBorder="1" applyAlignment="1">
      <alignment horizontal="center"/>
    </xf>
    <xf numFmtId="3" fontId="6" fillId="0" borderId="10" xfId="0" applyNumberFormat="1" applyFont="1" applyBorder="1" applyAlignment="1">
      <alignment horizontal="left" vertical="center" wrapText="1"/>
    </xf>
    <xf numFmtId="3" fontId="6" fillId="0" borderId="10" xfId="0" applyNumberFormat="1" applyFont="1" applyBorder="1"/>
    <xf numFmtId="0" fontId="7" fillId="0" borderId="10" xfId="0" applyFont="1" applyBorder="1" applyAlignment="1">
      <alignment horizontal="center"/>
    </xf>
    <xf numFmtId="3" fontId="6" fillId="0" borderId="5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/>
    </xf>
    <xf numFmtId="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0" fontId="11" fillId="0" borderId="5" xfId="0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right" vertical="center" wrapText="1"/>
    </xf>
    <xf numFmtId="3" fontId="5" fillId="0" borderId="6" xfId="0" applyNumberFormat="1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right" vertical="center" wrapText="1"/>
    </xf>
    <xf numFmtId="3" fontId="5" fillId="0" borderId="15" xfId="0" applyNumberFormat="1" applyFont="1" applyBorder="1" applyAlignment="1">
      <alignment horizontal="left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19" xfId="0" applyNumberFormat="1" applyFont="1" applyBorder="1" applyAlignment="1">
      <alignment horizontal="left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2" fontId="5" fillId="0" borderId="18" xfId="0" applyNumberFormat="1" applyFont="1" applyBorder="1" applyAlignment="1">
      <alignment horizontal="center" vertical="center" wrapText="1"/>
    </xf>
    <xf numFmtId="4" fontId="5" fillId="0" borderId="18" xfId="0" applyNumberFormat="1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right" vertical="center" wrapText="1"/>
    </xf>
    <xf numFmtId="165" fontId="5" fillId="0" borderId="18" xfId="0" applyNumberFormat="1" applyFont="1" applyBorder="1" applyAlignment="1">
      <alignment horizontal="center" vertical="center" wrapText="1"/>
    </xf>
    <xf numFmtId="3" fontId="5" fillId="0" borderId="6" xfId="0" applyNumberFormat="1" applyFont="1" applyBorder="1"/>
    <xf numFmtId="3" fontId="5" fillId="0" borderId="9" xfId="0" applyNumberFormat="1" applyFont="1" applyBorder="1"/>
    <xf numFmtId="164" fontId="5" fillId="0" borderId="15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/>
    <xf numFmtId="3" fontId="5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 vertical="center" wrapText="1"/>
    </xf>
    <xf numFmtId="3" fontId="5" fillId="0" borderId="7" xfId="0" applyNumberFormat="1" applyFont="1" applyBorder="1"/>
    <xf numFmtId="0" fontId="12" fillId="0" borderId="6" xfId="0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3" fontId="8" fillId="0" borderId="5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/>
    </xf>
    <xf numFmtId="3" fontId="5" fillId="0" borderId="8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left" vertical="center"/>
    </xf>
    <xf numFmtId="3" fontId="5" fillId="0" borderId="5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 textRotation="180"/>
    </xf>
    <xf numFmtId="0" fontId="8" fillId="0" borderId="8" xfId="0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 wrapText="1"/>
    </xf>
    <xf numFmtId="3" fontId="5" fillId="0" borderId="0" xfId="0" applyNumberFormat="1" applyFont="1"/>
    <xf numFmtId="3" fontId="5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3" fillId="0" borderId="0" xfId="0" applyFont="1"/>
    <xf numFmtId="3" fontId="6" fillId="0" borderId="4" xfId="0" applyNumberFormat="1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 textRotation="180"/>
    </xf>
    <xf numFmtId="3" fontId="8" fillId="0" borderId="8" xfId="0" applyNumberFormat="1" applyFont="1" applyBorder="1" applyAlignment="1">
      <alignment horizontal="center" vertical="center" textRotation="180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3" fontId="1" fillId="0" borderId="20" xfId="0" applyNumberFormat="1" applyFont="1" applyBorder="1" applyAlignment="1">
      <alignment horizontal="center" vertical="center"/>
    </xf>
    <xf numFmtId="3" fontId="1" fillId="0" borderId="21" xfId="0" applyNumberFormat="1" applyFont="1" applyBorder="1" applyAlignment="1">
      <alignment horizontal="center" vertical="center"/>
    </xf>
    <xf numFmtId="3" fontId="1" fillId="0" borderId="22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 textRotation="180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cf5f757af0654b6/M&#225;y%20t&#237;nh/219%20hs.xlsx" TargetMode="External"/><Relationship Id="rId1" Type="http://schemas.openxmlformats.org/officeDocument/2006/relationships/externalLinkPath" Target="https://d.docs.live.net/fcf5f757af0654b6/M&#225;y%20t&#237;nh/219%20h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GD\Documents\Zalo%20Received%20Files\thang%2010-2024.xls" TargetMode="External"/><Relationship Id="rId1" Type="http://schemas.openxmlformats.org/officeDocument/2006/relationships/externalLinkPath" Target="file:///C:\Users\BGD\Documents\Zalo%20Received%20Files\thang%2010-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Thứ 2+3+5"/>
      <sheetName val="Thứ 4"/>
      <sheetName val="Thứ 6"/>
      <sheetName val="Chủ nhật"/>
    </sheetNames>
    <sheetDataSet>
      <sheetData sheetId="0">
        <row r="33">
          <cell r="D33">
            <v>12</v>
          </cell>
        </row>
        <row r="34">
          <cell r="D34">
            <v>1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.cong"/>
      <sheetName val="P.thu"/>
      <sheetName val="P.chi"/>
      <sheetName val="TH T-CBT"/>
      <sheetName val="BK"/>
      <sheetName val="Nhap"/>
      <sheetName val="Xuat"/>
      <sheetName val="giaybiennhan"/>
      <sheetName val="Chi"/>
      <sheetName val="TĐ"/>
      <sheetName val="chebien"/>
      <sheetName val="TH MUA TP"/>
      <sheetName val="TDHS.an"/>
      <sheetName val="SỔ TM"/>
      <sheetName val="Trang_tính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9">
          <cell r="B19" t="str">
            <v>Thịt lợn (Mông, vai, ba chỉ)</v>
          </cell>
          <cell r="C19" t="str">
            <v>Kg</v>
          </cell>
        </row>
        <row r="21">
          <cell r="B21" t="str">
            <v>Đậu Phụ</v>
          </cell>
          <cell r="C21" t="str">
            <v>Kg</v>
          </cell>
        </row>
        <row r="25">
          <cell r="D25">
            <v>0.5</v>
          </cell>
        </row>
      </sheetData>
      <sheetData sheetId="10"/>
      <sheetData sheetId="1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70324-01C6-48AA-AEEC-2F2297124514}">
  <dimension ref="A1:J41"/>
  <sheetViews>
    <sheetView tabSelected="1" workbookViewId="0">
      <selection activeCell="M8" sqref="M8"/>
    </sheetView>
  </sheetViews>
  <sheetFormatPr defaultRowHeight="15" x14ac:dyDescent="0.25"/>
  <cols>
    <col min="2" max="2" width="16.140625" customWidth="1"/>
    <col min="3" max="3" width="6.85546875" customWidth="1"/>
    <col min="8" max="8" width="8.7109375" customWidth="1"/>
    <col min="9" max="9" width="14.140625" customWidth="1"/>
  </cols>
  <sheetData>
    <row r="1" spans="1:10" x14ac:dyDescent="0.25">
      <c r="A1" s="87" t="s">
        <v>0</v>
      </c>
      <c r="B1" s="87"/>
      <c r="C1" s="87"/>
      <c r="D1" s="87"/>
      <c r="E1" s="87"/>
      <c r="F1" s="1"/>
      <c r="G1" s="1"/>
      <c r="H1" s="1"/>
      <c r="I1" s="1"/>
      <c r="J1" s="1"/>
    </row>
    <row r="2" spans="1:10" x14ac:dyDescent="0.25">
      <c r="A2" s="87" t="s">
        <v>1</v>
      </c>
      <c r="B2" s="87"/>
      <c r="C2" s="87"/>
      <c r="D2" s="87"/>
      <c r="E2" s="87"/>
      <c r="F2" s="1"/>
      <c r="G2" s="1"/>
      <c r="H2" s="1"/>
      <c r="I2" s="1"/>
      <c r="J2" s="1"/>
    </row>
    <row r="3" spans="1:10" ht="15.75" x14ac:dyDescent="0.25">
      <c r="A3" s="88" t="s">
        <v>74</v>
      </c>
      <c r="B3" s="88"/>
      <c r="C3" s="88"/>
      <c r="D3" s="88"/>
      <c r="E3" s="88"/>
      <c r="F3" s="88"/>
      <c r="G3" s="88"/>
      <c r="H3" s="88"/>
      <c r="I3" s="88"/>
      <c r="J3" s="88"/>
    </row>
    <row r="4" spans="1:10" ht="15.75" x14ac:dyDescent="0.25">
      <c r="A4" s="89" t="s">
        <v>62</v>
      </c>
      <c r="B4" s="89"/>
      <c r="C4" s="89"/>
      <c r="D4" s="89"/>
      <c r="E4" s="89"/>
      <c r="F4" s="89"/>
      <c r="G4" s="89"/>
      <c r="H4" s="89"/>
      <c r="I4" s="89"/>
      <c r="J4" s="89"/>
    </row>
    <row r="5" spans="1:10" ht="42.75" x14ac:dyDescent="0.25">
      <c r="A5" s="81" t="s">
        <v>2</v>
      </c>
      <c r="B5" s="81" t="s">
        <v>3</v>
      </c>
      <c r="C5" s="81" t="s">
        <v>4</v>
      </c>
      <c r="D5" s="81" t="s">
        <v>5</v>
      </c>
      <c r="E5" s="81" t="s">
        <v>6</v>
      </c>
      <c r="F5" s="81" t="s">
        <v>7</v>
      </c>
      <c r="G5" s="81" t="s">
        <v>8</v>
      </c>
      <c r="H5" s="81" t="s">
        <v>9</v>
      </c>
      <c r="I5" s="81" t="s">
        <v>10</v>
      </c>
      <c r="J5" s="81" t="s">
        <v>11</v>
      </c>
    </row>
    <row r="6" spans="1:10" ht="15.75" customHeight="1" x14ac:dyDescent="0.25">
      <c r="A6" s="90" t="s">
        <v>54</v>
      </c>
      <c r="B6" s="15" t="s">
        <v>12</v>
      </c>
      <c r="C6" s="16" t="s">
        <v>19</v>
      </c>
      <c r="D6" s="17">
        <v>220</v>
      </c>
      <c r="E6" s="16">
        <v>8000</v>
      </c>
      <c r="F6" s="16">
        <f>E6*D6</f>
        <v>1760000</v>
      </c>
      <c r="G6" s="92">
        <f>SUM(F6:F14)</f>
        <v>8155000</v>
      </c>
      <c r="H6" s="94" t="s">
        <v>71</v>
      </c>
      <c r="I6" s="7" t="s">
        <v>14</v>
      </c>
      <c r="J6" s="96" t="s">
        <v>28</v>
      </c>
    </row>
    <row r="7" spans="1:10" ht="22.5" customHeight="1" x14ac:dyDescent="0.25">
      <c r="A7" s="90"/>
      <c r="B7" s="10" t="s">
        <v>16</v>
      </c>
      <c r="C7" s="5" t="s">
        <v>15</v>
      </c>
      <c r="D7" s="6">
        <v>36</v>
      </c>
      <c r="E7" s="5">
        <v>138000</v>
      </c>
      <c r="F7" s="5">
        <f>E7*D7</f>
        <v>4968000</v>
      </c>
      <c r="G7" s="92"/>
      <c r="H7" s="94"/>
      <c r="I7" s="8" t="s">
        <v>50</v>
      </c>
      <c r="J7" s="97"/>
    </row>
    <row r="8" spans="1:10" x14ac:dyDescent="0.25">
      <c r="A8" s="90"/>
      <c r="B8" s="5" t="s">
        <v>22</v>
      </c>
      <c r="C8" s="5" t="s">
        <v>15</v>
      </c>
      <c r="D8" s="6">
        <v>12</v>
      </c>
      <c r="E8" s="5">
        <v>25000</v>
      </c>
      <c r="F8" s="5">
        <f>E8*D8</f>
        <v>300000</v>
      </c>
      <c r="G8" s="92"/>
      <c r="H8" s="94"/>
      <c r="I8" s="7" t="s">
        <v>17</v>
      </c>
      <c r="J8" s="97"/>
    </row>
    <row r="9" spans="1:10" ht="21.75" customHeight="1" x14ac:dyDescent="0.25">
      <c r="A9" s="90"/>
      <c r="B9" s="5" t="s">
        <v>23</v>
      </c>
      <c r="C9" s="5" t="s">
        <v>15</v>
      </c>
      <c r="D9" s="6">
        <v>20</v>
      </c>
      <c r="E9" s="5">
        <v>25000</v>
      </c>
      <c r="F9" s="5">
        <f>E9*D9</f>
        <v>500000</v>
      </c>
      <c r="G9" s="92"/>
      <c r="H9" s="94"/>
      <c r="I9" s="18" t="s">
        <v>24</v>
      </c>
      <c r="J9" s="97"/>
    </row>
    <row r="10" spans="1:10" x14ac:dyDescent="0.25">
      <c r="A10" s="90"/>
      <c r="B10" s="5" t="s">
        <v>63</v>
      </c>
      <c r="C10" s="5" t="s">
        <v>15</v>
      </c>
      <c r="D10" s="6">
        <v>20</v>
      </c>
      <c r="E10" s="5">
        <v>20000</v>
      </c>
      <c r="F10" s="5">
        <f>E10*D10</f>
        <v>400000</v>
      </c>
      <c r="G10" s="92"/>
      <c r="H10" s="94"/>
      <c r="I10" s="68" t="s">
        <v>73</v>
      </c>
      <c r="J10" s="97"/>
    </row>
    <row r="11" spans="1:10" x14ac:dyDescent="0.25">
      <c r="A11" s="90"/>
      <c r="B11" s="11" t="s">
        <v>25</v>
      </c>
      <c r="C11" s="11" t="s">
        <v>15</v>
      </c>
      <c r="D11" s="19">
        <v>2.4</v>
      </c>
      <c r="E11" s="11">
        <v>50000</v>
      </c>
      <c r="F11" s="11">
        <f>D11*E11</f>
        <v>120000</v>
      </c>
      <c r="G11" s="92"/>
      <c r="H11" s="94"/>
      <c r="I11" s="7" t="s">
        <v>31</v>
      </c>
      <c r="J11" s="97"/>
    </row>
    <row r="12" spans="1:10" x14ac:dyDescent="0.25">
      <c r="A12" s="90"/>
      <c r="B12" s="5" t="s">
        <v>18</v>
      </c>
      <c r="C12" s="11" t="s">
        <v>15</v>
      </c>
      <c r="D12" s="6">
        <f>0.5</f>
        <v>0.5</v>
      </c>
      <c r="E12" s="11">
        <v>70000</v>
      </c>
      <c r="F12" s="5">
        <f>E12*D12</f>
        <v>35000</v>
      </c>
      <c r="G12" s="92"/>
      <c r="H12" s="94"/>
      <c r="I12" s="99" t="s">
        <v>26</v>
      </c>
      <c r="J12" s="97"/>
    </row>
    <row r="13" spans="1:10" ht="21.75" customHeight="1" x14ac:dyDescent="0.25">
      <c r="A13" s="90"/>
      <c r="B13" s="10" t="s">
        <v>48</v>
      </c>
      <c r="C13" s="11" t="s">
        <v>49</v>
      </c>
      <c r="D13" s="12">
        <v>4</v>
      </c>
      <c r="E13" s="11">
        <v>18000</v>
      </c>
      <c r="F13" s="5">
        <f>D13*E13</f>
        <v>72000</v>
      </c>
      <c r="G13" s="92"/>
      <c r="H13" s="94"/>
      <c r="I13" s="99"/>
      <c r="J13" s="97"/>
    </row>
    <row r="14" spans="1:10" x14ac:dyDescent="0.25">
      <c r="A14" s="91"/>
      <c r="B14" s="13" t="s">
        <v>20</v>
      </c>
      <c r="C14" s="13" t="s">
        <v>15</v>
      </c>
      <c r="D14" s="14">
        <v>120</v>
      </c>
      <c r="E14" s="13"/>
      <c r="F14" s="13"/>
      <c r="G14" s="93"/>
      <c r="H14" s="95"/>
      <c r="I14" s="68" t="s">
        <v>73</v>
      </c>
      <c r="J14" s="98"/>
    </row>
    <row r="15" spans="1:10" x14ac:dyDescent="0.25">
      <c r="A15" s="105" t="s">
        <v>21</v>
      </c>
      <c r="B15" s="16" t="s">
        <v>64</v>
      </c>
      <c r="C15" s="2" t="s">
        <v>13</v>
      </c>
      <c r="D15" s="3">
        <v>220</v>
      </c>
      <c r="E15" s="2">
        <v>5000</v>
      </c>
      <c r="F15" s="2">
        <f t="shared" ref="F15:F16" si="0">E15*D15</f>
        <v>1100000</v>
      </c>
      <c r="G15" s="106">
        <f>SUM(F15:F23)</f>
        <v>8155000</v>
      </c>
      <c r="H15" s="107" t="s">
        <v>71</v>
      </c>
      <c r="I15" s="4" t="s">
        <v>14</v>
      </c>
      <c r="J15" s="96" t="s">
        <v>28</v>
      </c>
    </row>
    <row r="16" spans="1:10" ht="24" customHeight="1" x14ac:dyDescent="0.25">
      <c r="A16" s="90"/>
      <c r="B16" s="10" t="s">
        <v>16</v>
      </c>
      <c r="C16" s="5" t="s">
        <v>15</v>
      </c>
      <c r="D16" s="6">
        <v>44</v>
      </c>
      <c r="E16" s="5">
        <v>138000</v>
      </c>
      <c r="F16" s="5">
        <f t="shared" si="0"/>
        <v>6072000</v>
      </c>
      <c r="G16" s="92"/>
      <c r="H16" s="94"/>
      <c r="I16" s="8" t="s">
        <v>50</v>
      </c>
      <c r="J16" s="97"/>
    </row>
    <row r="17" spans="1:10" x14ac:dyDescent="0.25">
      <c r="A17" s="90"/>
      <c r="B17" s="10" t="s">
        <v>57</v>
      </c>
      <c r="C17" s="11" t="s">
        <v>15</v>
      </c>
      <c r="D17" s="6">
        <v>13</v>
      </c>
      <c r="E17" s="5">
        <v>22000</v>
      </c>
      <c r="F17" s="5">
        <f>D17*E17</f>
        <v>286000</v>
      </c>
      <c r="G17" s="92"/>
      <c r="H17" s="94"/>
      <c r="I17" s="97" t="s">
        <v>51</v>
      </c>
      <c r="J17" s="97"/>
    </row>
    <row r="18" spans="1:10" ht="13.5" customHeight="1" x14ac:dyDescent="0.25">
      <c r="A18" s="90"/>
      <c r="B18" s="5" t="s">
        <v>63</v>
      </c>
      <c r="C18" s="11" t="s">
        <v>15</v>
      </c>
      <c r="D18" s="6">
        <v>20</v>
      </c>
      <c r="E18" s="5">
        <v>20000</v>
      </c>
      <c r="F18" s="5">
        <f t="shared" ref="F18:F21" si="1">E18*D18</f>
        <v>400000</v>
      </c>
      <c r="G18" s="92"/>
      <c r="H18" s="94"/>
      <c r="I18" s="97"/>
      <c r="J18" s="97"/>
    </row>
    <row r="19" spans="1:10" x14ac:dyDescent="0.25">
      <c r="A19" s="90"/>
      <c r="B19" s="5" t="s">
        <v>29</v>
      </c>
      <c r="C19" s="11" t="s">
        <v>19</v>
      </c>
      <c r="D19" s="6">
        <v>12</v>
      </c>
      <c r="E19" s="11">
        <v>10000</v>
      </c>
      <c r="F19" s="11">
        <f t="shared" si="1"/>
        <v>120000</v>
      </c>
      <c r="G19" s="92"/>
      <c r="H19" s="94"/>
      <c r="I19" s="68" t="s">
        <v>73</v>
      </c>
      <c r="J19" s="97"/>
    </row>
    <row r="20" spans="1:10" x14ac:dyDescent="0.25">
      <c r="A20" s="90"/>
      <c r="B20" s="5" t="s">
        <v>18</v>
      </c>
      <c r="C20" s="11" t="s">
        <v>15</v>
      </c>
      <c r="D20" s="6">
        <v>1</v>
      </c>
      <c r="E20" s="11">
        <v>70000</v>
      </c>
      <c r="F20" s="11">
        <f t="shared" si="1"/>
        <v>70000</v>
      </c>
      <c r="G20" s="92"/>
      <c r="H20" s="94"/>
      <c r="I20" s="7" t="s">
        <v>31</v>
      </c>
      <c r="J20" s="97"/>
    </row>
    <row r="21" spans="1:10" ht="14.25" customHeight="1" x14ac:dyDescent="0.25">
      <c r="A21" s="90"/>
      <c r="B21" s="5" t="s">
        <v>30</v>
      </c>
      <c r="C21" s="11" t="s">
        <v>15</v>
      </c>
      <c r="D21" s="6">
        <v>1</v>
      </c>
      <c r="E21" s="11">
        <v>35000</v>
      </c>
      <c r="F21" s="11">
        <f t="shared" si="1"/>
        <v>35000</v>
      </c>
      <c r="G21" s="92"/>
      <c r="H21" s="94"/>
      <c r="I21" s="97" t="s">
        <v>58</v>
      </c>
      <c r="J21" s="97"/>
    </row>
    <row r="22" spans="1:10" ht="21" customHeight="1" x14ac:dyDescent="0.25">
      <c r="A22" s="90"/>
      <c r="B22" s="10" t="s">
        <v>48</v>
      </c>
      <c r="C22" s="11" t="s">
        <v>49</v>
      </c>
      <c r="D22" s="12">
        <v>4</v>
      </c>
      <c r="E22" s="11">
        <v>18000</v>
      </c>
      <c r="F22" s="5">
        <f>D22*E22</f>
        <v>72000</v>
      </c>
      <c r="G22" s="92"/>
      <c r="H22" s="94"/>
      <c r="I22" s="97"/>
      <c r="J22" s="97"/>
    </row>
    <row r="23" spans="1:10" x14ac:dyDescent="0.25">
      <c r="A23" s="91"/>
      <c r="B23" s="13" t="s">
        <v>20</v>
      </c>
      <c r="C23" s="13" t="s">
        <v>15</v>
      </c>
      <c r="D23" s="14">
        <v>120</v>
      </c>
      <c r="E23" s="13"/>
      <c r="F23" s="13"/>
      <c r="G23" s="93"/>
      <c r="H23" s="95"/>
      <c r="I23" s="68" t="s">
        <v>73</v>
      </c>
      <c r="J23" s="98"/>
    </row>
    <row r="24" spans="1:10" x14ac:dyDescent="0.25">
      <c r="A24" s="90" t="s">
        <v>27</v>
      </c>
      <c r="B24" s="16" t="s">
        <v>12</v>
      </c>
      <c r="C24" s="16" t="s">
        <v>13</v>
      </c>
      <c r="D24" s="17">
        <v>220</v>
      </c>
      <c r="E24" s="16">
        <v>8000</v>
      </c>
      <c r="F24" s="16">
        <f t="shared" ref="F24:F25" si="2">E24*D24</f>
        <v>1760000</v>
      </c>
      <c r="G24" s="92">
        <f>SUM(F24:F31)</f>
        <v>8125000</v>
      </c>
      <c r="H24" s="94" t="s">
        <v>72</v>
      </c>
      <c r="I24" s="7" t="s">
        <v>14</v>
      </c>
      <c r="J24" s="97" t="s">
        <v>28</v>
      </c>
    </row>
    <row r="25" spans="1:10" ht="24.75" customHeight="1" x14ac:dyDescent="0.25">
      <c r="A25" s="90"/>
      <c r="B25" s="10" t="s">
        <v>16</v>
      </c>
      <c r="C25" s="5" t="s">
        <v>15</v>
      </c>
      <c r="D25" s="6">
        <v>39</v>
      </c>
      <c r="E25" s="5">
        <v>138000</v>
      </c>
      <c r="F25" s="5">
        <f t="shared" si="2"/>
        <v>5382000</v>
      </c>
      <c r="G25" s="92"/>
      <c r="H25" s="94"/>
      <c r="I25" s="8" t="s">
        <v>12</v>
      </c>
      <c r="J25" s="97"/>
    </row>
    <row r="26" spans="1:10" x14ac:dyDescent="0.25">
      <c r="A26" s="90"/>
      <c r="B26" s="10" t="s">
        <v>57</v>
      </c>
      <c r="C26" s="11" t="s">
        <v>15</v>
      </c>
      <c r="D26" s="6">
        <v>13</v>
      </c>
      <c r="E26" s="5">
        <v>22000</v>
      </c>
      <c r="F26" s="5">
        <f>D26*E26</f>
        <v>286000</v>
      </c>
      <c r="G26" s="92"/>
      <c r="H26" s="94"/>
      <c r="I26" s="7"/>
      <c r="J26" s="97"/>
    </row>
    <row r="27" spans="1:10" x14ac:dyDescent="0.25">
      <c r="A27" s="90"/>
      <c r="B27" s="5" t="s">
        <v>63</v>
      </c>
      <c r="C27" s="11" t="s">
        <v>15</v>
      </c>
      <c r="D27" s="6">
        <v>20</v>
      </c>
      <c r="E27" s="5">
        <v>20000</v>
      </c>
      <c r="F27" s="5">
        <f t="shared" ref="F27:F30" si="3">E27*D27</f>
        <v>400000</v>
      </c>
      <c r="G27" s="92"/>
      <c r="H27" s="94"/>
      <c r="I27" s="99" t="s">
        <v>51</v>
      </c>
      <c r="J27" s="97"/>
    </row>
    <row r="28" spans="1:10" x14ac:dyDescent="0.25">
      <c r="A28" s="90"/>
      <c r="B28" s="5" t="s">
        <v>29</v>
      </c>
      <c r="C28" s="11" t="s">
        <v>19</v>
      </c>
      <c r="D28" s="6">
        <v>12</v>
      </c>
      <c r="E28" s="11">
        <v>10000</v>
      </c>
      <c r="F28" s="11">
        <f t="shared" si="3"/>
        <v>120000</v>
      </c>
      <c r="G28" s="92"/>
      <c r="H28" s="94"/>
      <c r="I28" s="99"/>
      <c r="J28" s="97"/>
    </row>
    <row r="29" spans="1:10" x14ac:dyDescent="0.25">
      <c r="A29" s="90"/>
      <c r="B29" s="5" t="s">
        <v>18</v>
      </c>
      <c r="C29" s="11" t="s">
        <v>15</v>
      </c>
      <c r="D29" s="6">
        <v>1</v>
      </c>
      <c r="E29" s="11">
        <v>70000</v>
      </c>
      <c r="F29" s="11">
        <f t="shared" si="3"/>
        <v>70000</v>
      </c>
      <c r="G29" s="92"/>
      <c r="H29" s="94"/>
      <c r="I29" s="68" t="s">
        <v>73</v>
      </c>
      <c r="J29" s="97"/>
    </row>
    <row r="30" spans="1:10" x14ac:dyDescent="0.25">
      <c r="A30" s="90"/>
      <c r="B30" s="5" t="s">
        <v>30</v>
      </c>
      <c r="C30" s="11" t="s">
        <v>15</v>
      </c>
      <c r="D30" s="6">
        <v>1</v>
      </c>
      <c r="E30" s="11">
        <v>35000</v>
      </c>
      <c r="F30" s="11">
        <f t="shared" si="3"/>
        <v>35000</v>
      </c>
      <c r="G30" s="92"/>
      <c r="H30" s="94"/>
      <c r="I30" s="65" t="s">
        <v>31</v>
      </c>
      <c r="J30" s="97"/>
    </row>
    <row r="31" spans="1:10" ht="22.5" customHeight="1" x14ac:dyDescent="0.25">
      <c r="A31" s="90"/>
      <c r="B31" s="10" t="s">
        <v>48</v>
      </c>
      <c r="C31" s="11" t="s">
        <v>49</v>
      </c>
      <c r="D31" s="12">
        <v>4</v>
      </c>
      <c r="E31" s="11">
        <v>18000</v>
      </c>
      <c r="F31" s="5">
        <f>D31*E31</f>
        <v>72000</v>
      </c>
      <c r="G31" s="92"/>
      <c r="H31" s="94"/>
      <c r="I31" s="9" t="s">
        <v>58</v>
      </c>
      <c r="J31" s="97"/>
    </row>
    <row r="32" spans="1:10" x14ac:dyDescent="0.25">
      <c r="A32" s="91"/>
      <c r="B32" s="13" t="s">
        <v>20</v>
      </c>
      <c r="C32" s="13" t="s">
        <v>15</v>
      </c>
      <c r="D32" s="14">
        <v>120</v>
      </c>
      <c r="E32" s="13"/>
      <c r="F32" s="13"/>
      <c r="G32" s="92"/>
      <c r="H32" s="94"/>
      <c r="I32" s="68" t="s">
        <v>73</v>
      </c>
      <c r="J32" s="98"/>
    </row>
    <row r="33" spans="1:10" ht="72" x14ac:dyDescent="0.25">
      <c r="A33" s="69" t="s">
        <v>53</v>
      </c>
      <c r="B33" s="83" t="s">
        <v>12</v>
      </c>
      <c r="C33" s="83" t="s">
        <v>13</v>
      </c>
      <c r="D33" s="84">
        <v>220</v>
      </c>
      <c r="E33" s="83">
        <v>8000</v>
      </c>
      <c r="F33" s="83">
        <f t="shared" ref="F33" si="4">E33*D33</f>
        <v>1760000</v>
      </c>
      <c r="G33" s="70">
        <f>SUM(F33:F33)</f>
        <v>1760000</v>
      </c>
      <c r="H33" s="71" t="s">
        <v>65</v>
      </c>
      <c r="I33" s="4" t="s">
        <v>52</v>
      </c>
      <c r="J33" s="9" t="s">
        <v>28</v>
      </c>
    </row>
    <row r="34" spans="1:10" ht="15" customHeight="1" x14ac:dyDescent="0.25">
      <c r="A34" s="101" t="s">
        <v>61</v>
      </c>
      <c r="B34" s="102"/>
      <c r="C34" s="101">
        <f>SUM(G6*3+G15+G24+G33)</f>
        <v>42505000</v>
      </c>
      <c r="D34" s="103"/>
      <c r="E34" s="103"/>
      <c r="F34" s="103"/>
      <c r="G34" s="103"/>
      <c r="H34" s="103"/>
      <c r="I34" s="103"/>
      <c r="J34" s="102"/>
    </row>
    <row r="35" spans="1:10" ht="15.75" x14ac:dyDescent="0.25">
      <c r="A35" s="104" t="s">
        <v>32</v>
      </c>
      <c r="B35" s="104"/>
      <c r="C35" s="66"/>
      <c r="D35" s="88"/>
      <c r="E35" s="88"/>
      <c r="F35" s="88" t="s">
        <v>33</v>
      </c>
      <c r="G35" s="88"/>
      <c r="H35" s="88"/>
      <c r="I35" s="88"/>
      <c r="J35" s="88"/>
    </row>
    <row r="36" spans="1:10" ht="15.75" x14ac:dyDescent="0.25">
      <c r="A36" s="82"/>
      <c r="B36" s="82"/>
      <c r="C36" s="82"/>
      <c r="D36" s="82"/>
      <c r="E36" s="82"/>
      <c r="F36" s="82"/>
      <c r="G36" s="82"/>
      <c r="H36" s="82"/>
      <c r="I36" s="82"/>
      <c r="J36" s="82"/>
    </row>
    <row r="37" spans="1:10" ht="15.75" x14ac:dyDescent="0.25">
      <c r="A37" s="82"/>
      <c r="B37" s="82"/>
      <c r="C37" s="82"/>
      <c r="D37" s="82"/>
      <c r="E37" s="82"/>
      <c r="F37" s="82"/>
      <c r="G37" s="82"/>
      <c r="H37" s="82"/>
      <c r="I37" s="82"/>
      <c r="J37" s="82"/>
    </row>
    <row r="38" spans="1:10" ht="15.75" x14ac:dyDescent="0.25">
      <c r="A38" s="82"/>
      <c r="B38" s="82"/>
      <c r="C38" s="82"/>
      <c r="D38" s="82"/>
      <c r="E38" s="82"/>
      <c r="F38" s="82"/>
      <c r="G38" s="82"/>
      <c r="H38" s="82"/>
      <c r="I38" s="82"/>
      <c r="J38" s="82"/>
    </row>
    <row r="39" spans="1:10" ht="15.75" x14ac:dyDescent="0.25">
      <c r="A39" s="82"/>
      <c r="B39" s="82"/>
      <c r="C39" s="82"/>
      <c r="D39" s="82"/>
      <c r="E39" s="82"/>
      <c r="F39" s="82"/>
      <c r="G39" s="82"/>
      <c r="H39" s="82"/>
      <c r="I39" s="82"/>
      <c r="J39" s="82"/>
    </row>
    <row r="40" spans="1:10" ht="15.75" x14ac:dyDescent="0.25">
      <c r="A40" s="82"/>
      <c r="B40" s="82"/>
      <c r="C40" s="82"/>
      <c r="D40" s="82"/>
      <c r="E40" s="82"/>
      <c r="F40" s="82"/>
      <c r="G40" s="82"/>
      <c r="H40" s="82"/>
      <c r="I40" s="82"/>
      <c r="J40" s="82"/>
    </row>
    <row r="41" spans="1:10" ht="15.75" x14ac:dyDescent="0.25">
      <c r="A41" s="100" t="s">
        <v>34</v>
      </c>
      <c r="B41" s="100"/>
      <c r="C41" s="100"/>
      <c r="D41" s="82"/>
      <c r="E41" s="82"/>
      <c r="F41" s="100" t="s">
        <v>35</v>
      </c>
      <c r="G41" s="100"/>
      <c r="H41" s="100"/>
      <c r="I41" s="100"/>
      <c r="J41" s="100"/>
    </row>
  </sheetData>
  <mergeCells count="27">
    <mergeCell ref="I27:I28"/>
    <mergeCell ref="I17:I18"/>
    <mergeCell ref="A41:C41"/>
    <mergeCell ref="F41:J41"/>
    <mergeCell ref="A34:B34"/>
    <mergeCell ref="C34:J34"/>
    <mergeCell ref="I21:I22"/>
    <mergeCell ref="A35:B35"/>
    <mergeCell ref="D35:E35"/>
    <mergeCell ref="F35:J35"/>
    <mergeCell ref="A15:A23"/>
    <mergeCell ref="G15:G23"/>
    <mergeCell ref="H15:H23"/>
    <mergeCell ref="J15:J23"/>
    <mergeCell ref="A24:A32"/>
    <mergeCell ref="G24:G32"/>
    <mergeCell ref="H24:H32"/>
    <mergeCell ref="J24:J32"/>
    <mergeCell ref="A1:E1"/>
    <mergeCell ref="A2:E2"/>
    <mergeCell ref="A3:J3"/>
    <mergeCell ref="A4:J4"/>
    <mergeCell ref="A6:A14"/>
    <mergeCell ref="G6:G14"/>
    <mergeCell ref="H6:H14"/>
    <mergeCell ref="J6:J14"/>
    <mergeCell ref="I12:I13"/>
  </mergeCells>
  <pageMargins left="0.45" right="0.2" top="0" bottom="0" header="0.3" footer="0.3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1"/>
  <sheetViews>
    <sheetView workbookViewId="0">
      <selection activeCell="N6" sqref="N6"/>
    </sheetView>
  </sheetViews>
  <sheetFormatPr defaultRowHeight="15" x14ac:dyDescent="0.25"/>
  <cols>
    <col min="1" max="1" width="11.140625" customWidth="1"/>
    <col min="2" max="2" width="19.1406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08" t="s">
        <v>0</v>
      </c>
      <c r="B1" s="108"/>
      <c r="C1" s="108"/>
      <c r="D1" s="108"/>
      <c r="E1" s="108"/>
      <c r="F1" s="108"/>
      <c r="G1" s="20"/>
      <c r="H1" s="20"/>
      <c r="I1" s="21"/>
    </row>
    <row r="2" spans="1:9" ht="18.75" x14ac:dyDescent="0.25">
      <c r="A2" s="108" t="s">
        <v>1</v>
      </c>
      <c r="B2" s="108"/>
      <c r="C2" s="108"/>
      <c r="D2" s="108"/>
      <c r="E2" s="108"/>
      <c r="F2" s="108"/>
      <c r="G2" s="20"/>
      <c r="H2" s="20"/>
      <c r="I2" s="21"/>
    </row>
    <row r="3" spans="1:9" ht="18.75" x14ac:dyDescent="0.25">
      <c r="A3" s="109" t="s">
        <v>36</v>
      </c>
      <c r="B3" s="109"/>
      <c r="C3" s="109"/>
      <c r="D3" s="109"/>
      <c r="E3" s="109"/>
      <c r="F3" s="109"/>
      <c r="G3" s="109"/>
      <c r="H3" s="109"/>
      <c r="I3" s="109"/>
    </row>
    <row r="4" spans="1:9" ht="18.75" x14ac:dyDescent="0.25">
      <c r="A4" s="110" t="s">
        <v>56</v>
      </c>
      <c r="B4" s="110"/>
      <c r="C4" s="110"/>
      <c r="D4" s="110"/>
      <c r="E4" s="110"/>
      <c r="F4" s="110"/>
      <c r="G4" s="110"/>
      <c r="H4" s="110"/>
      <c r="I4" s="110"/>
    </row>
    <row r="5" spans="1:9" x14ac:dyDescent="0.25">
      <c r="A5" s="111" t="s">
        <v>37</v>
      </c>
      <c r="B5" s="111" t="s">
        <v>3</v>
      </c>
      <c r="C5" s="111" t="s">
        <v>38</v>
      </c>
      <c r="D5" s="111" t="s">
        <v>46</v>
      </c>
      <c r="E5" s="113" t="s">
        <v>6</v>
      </c>
      <c r="F5" s="113" t="s">
        <v>7</v>
      </c>
      <c r="G5" s="113" t="s">
        <v>39</v>
      </c>
      <c r="H5" s="113" t="s">
        <v>40</v>
      </c>
      <c r="I5" s="111" t="s">
        <v>11</v>
      </c>
    </row>
    <row r="6" spans="1:9" x14ac:dyDescent="0.25">
      <c r="A6" s="112"/>
      <c r="B6" s="112"/>
      <c r="C6" s="112"/>
      <c r="D6" s="112"/>
      <c r="E6" s="114"/>
      <c r="F6" s="114"/>
      <c r="G6" s="114"/>
      <c r="H6" s="114"/>
      <c r="I6" s="112"/>
    </row>
    <row r="7" spans="1:9" ht="18.75" x14ac:dyDescent="0.25">
      <c r="A7" s="30" t="s">
        <v>41</v>
      </c>
      <c r="B7" s="43" t="s">
        <v>68</v>
      </c>
      <c r="C7" s="44" t="s">
        <v>19</v>
      </c>
      <c r="D7" s="44">
        <v>220</v>
      </c>
      <c r="E7" s="45">
        <v>5000</v>
      </c>
      <c r="F7" s="45">
        <f>E7*D7</f>
        <v>1100000</v>
      </c>
      <c r="G7" s="118">
        <f>SUM(F7:F19)</f>
        <v>8155000</v>
      </c>
      <c r="H7" s="118">
        <f>G7/D7</f>
        <v>37068.181818181816</v>
      </c>
      <c r="I7" s="120" t="s">
        <v>28</v>
      </c>
    </row>
    <row r="8" spans="1:9" ht="31.5" x14ac:dyDescent="0.25">
      <c r="A8" s="122" t="s">
        <v>42</v>
      </c>
      <c r="B8" s="23" t="s">
        <v>16</v>
      </c>
      <c r="C8" s="57" t="s">
        <v>15</v>
      </c>
      <c r="D8" s="60">
        <v>22</v>
      </c>
      <c r="E8" s="25">
        <v>138000</v>
      </c>
      <c r="F8" s="25">
        <f t="shared" ref="F8:F11" si="0">E8*D8</f>
        <v>3036000</v>
      </c>
      <c r="G8" s="119"/>
      <c r="H8" s="119"/>
      <c r="I8" s="121"/>
    </row>
    <row r="9" spans="1:9" ht="15.75" x14ac:dyDescent="0.25">
      <c r="A9" s="123"/>
      <c r="B9" s="58" t="str">
        <f>Sheet2!B18</f>
        <v>Rau , củ, quả</v>
      </c>
      <c r="C9" s="59" t="s">
        <v>15</v>
      </c>
      <c r="D9" s="60">
        <v>10</v>
      </c>
      <c r="E9" s="25">
        <v>20000</v>
      </c>
      <c r="F9" s="25">
        <f t="shared" ref="F9" si="1">D9*E9</f>
        <v>200000</v>
      </c>
      <c r="G9" s="119"/>
      <c r="H9" s="119"/>
      <c r="I9" s="121"/>
    </row>
    <row r="10" spans="1:9" ht="15.75" x14ac:dyDescent="0.25">
      <c r="A10" s="123"/>
      <c r="B10" s="58" t="s">
        <v>29</v>
      </c>
      <c r="C10" s="59" t="s">
        <v>19</v>
      </c>
      <c r="D10" s="60">
        <f>[1]Sheet1!D33</f>
        <v>12</v>
      </c>
      <c r="E10" s="25">
        <v>10000</v>
      </c>
      <c r="F10" s="25">
        <f t="shared" si="0"/>
        <v>120000</v>
      </c>
      <c r="G10" s="119"/>
      <c r="H10" s="119"/>
      <c r="I10" s="121"/>
    </row>
    <row r="11" spans="1:9" ht="15.75" x14ac:dyDescent="0.25">
      <c r="A11" s="123"/>
      <c r="B11" s="58" t="s">
        <v>30</v>
      </c>
      <c r="C11" s="59" t="s">
        <v>15</v>
      </c>
      <c r="D11" s="60">
        <f>[1]Sheet1!D34</f>
        <v>1</v>
      </c>
      <c r="E11" s="25">
        <v>35000</v>
      </c>
      <c r="F11" s="25">
        <f t="shared" si="0"/>
        <v>35000</v>
      </c>
      <c r="G11" s="119"/>
      <c r="H11" s="119"/>
      <c r="I11" s="121"/>
    </row>
    <row r="12" spans="1:9" ht="31.5" x14ac:dyDescent="0.25">
      <c r="A12" s="123"/>
      <c r="B12" s="23" t="s">
        <v>48</v>
      </c>
      <c r="C12" s="59" t="s">
        <v>49</v>
      </c>
      <c r="D12" s="64">
        <v>2</v>
      </c>
      <c r="E12" s="58">
        <v>18000</v>
      </c>
      <c r="F12" s="25">
        <f t="shared" ref="F12" si="2">D12*E12</f>
        <v>36000</v>
      </c>
      <c r="G12" s="119"/>
      <c r="H12" s="119"/>
      <c r="I12" s="121"/>
    </row>
    <row r="13" spans="1:9" ht="15.75" x14ac:dyDescent="0.25">
      <c r="A13" s="123"/>
      <c r="B13" s="58" t="s">
        <v>20</v>
      </c>
      <c r="C13" s="59" t="s">
        <v>15</v>
      </c>
      <c r="D13" s="60">
        <v>60</v>
      </c>
      <c r="E13" s="25"/>
      <c r="F13" s="25"/>
      <c r="G13" s="119"/>
      <c r="H13" s="119"/>
      <c r="I13" s="121"/>
    </row>
    <row r="14" spans="1:9" ht="15.75" customHeight="1" x14ac:dyDescent="0.25">
      <c r="A14" s="122" t="s">
        <v>43</v>
      </c>
      <c r="B14" s="23" t="s">
        <v>44</v>
      </c>
      <c r="C14" s="24" t="s">
        <v>15</v>
      </c>
      <c r="D14" s="57">
        <v>22</v>
      </c>
      <c r="E14" s="25">
        <v>138000</v>
      </c>
      <c r="F14" s="25">
        <f>D14*E14</f>
        <v>3036000</v>
      </c>
      <c r="G14" s="119"/>
      <c r="H14" s="119"/>
      <c r="I14" s="121"/>
    </row>
    <row r="15" spans="1:9" ht="15.75" customHeight="1" x14ac:dyDescent="0.25">
      <c r="A15" s="123"/>
      <c r="B15" s="23" t="s">
        <v>18</v>
      </c>
      <c r="C15" s="24" t="s">
        <v>15</v>
      </c>
      <c r="D15" s="57">
        <v>1</v>
      </c>
      <c r="E15" s="25">
        <v>70000</v>
      </c>
      <c r="F15" s="25">
        <f t="shared" ref="F15:F17" si="3">E15*D15</f>
        <v>70000</v>
      </c>
      <c r="G15" s="119"/>
      <c r="H15" s="119"/>
      <c r="I15" s="121"/>
    </row>
    <row r="16" spans="1:9" ht="15.75" customHeight="1" x14ac:dyDescent="0.25">
      <c r="A16" s="123"/>
      <c r="B16" s="23" t="s">
        <v>57</v>
      </c>
      <c r="C16" s="24" t="s">
        <v>15</v>
      </c>
      <c r="D16" s="57">
        <v>13</v>
      </c>
      <c r="E16" s="25">
        <v>22000</v>
      </c>
      <c r="F16" s="25">
        <f t="shared" si="3"/>
        <v>286000</v>
      </c>
      <c r="G16" s="119"/>
      <c r="H16" s="119"/>
      <c r="I16" s="121"/>
    </row>
    <row r="17" spans="1:9" ht="15.75" x14ac:dyDescent="0.25">
      <c r="A17" s="123"/>
      <c r="B17" s="23" t="str">
        <f>B9</f>
        <v>Rau , củ, quả</v>
      </c>
      <c r="C17" s="24" t="s">
        <v>15</v>
      </c>
      <c r="D17" s="57">
        <v>10</v>
      </c>
      <c r="E17" s="25">
        <v>20000</v>
      </c>
      <c r="F17" s="25">
        <f t="shared" si="3"/>
        <v>200000</v>
      </c>
      <c r="G17" s="119"/>
      <c r="H17" s="119"/>
      <c r="I17" s="121"/>
    </row>
    <row r="18" spans="1:9" ht="15.75" customHeight="1" x14ac:dyDescent="0.25">
      <c r="A18" s="123"/>
      <c r="B18" s="23" t="s">
        <v>48</v>
      </c>
      <c r="C18" s="59" t="s">
        <v>49</v>
      </c>
      <c r="D18" s="64">
        <v>2</v>
      </c>
      <c r="E18" s="58">
        <v>18000</v>
      </c>
      <c r="F18" s="58">
        <f>D18*E18</f>
        <v>36000</v>
      </c>
      <c r="G18" s="119"/>
      <c r="H18" s="119"/>
      <c r="I18" s="121"/>
    </row>
    <row r="19" spans="1:9" ht="15.75" customHeight="1" x14ac:dyDescent="0.25">
      <c r="A19" s="123"/>
      <c r="B19" s="58" t="s">
        <v>20</v>
      </c>
      <c r="C19" s="59" t="s">
        <v>15</v>
      </c>
      <c r="D19" s="57">
        <f>D13</f>
        <v>60</v>
      </c>
      <c r="E19" s="25"/>
      <c r="F19" s="25"/>
      <c r="G19" s="119"/>
      <c r="H19" s="119"/>
      <c r="I19" s="121"/>
    </row>
    <row r="20" spans="1:9" ht="18.75" x14ac:dyDescent="0.25">
      <c r="A20" s="115" t="s">
        <v>47</v>
      </c>
      <c r="B20" s="115"/>
      <c r="C20" s="115"/>
      <c r="D20" s="115"/>
      <c r="E20" s="115"/>
      <c r="F20" s="41"/>
      <c r="G20" s="41"/>
      <c r="H20" s="116" t="s">
        <v>45</v>
      </c>
      <c r="I20" s="116"/>
    </row>
    <row r="21" spans="1:9" ht="18.75" x14ac:dyDescent="0.25">
      <c r="A21" s="117" t="s">
        <v>69</v>
      </c>
      <c r="B21" s="117"/>
      <c r="C21" s="117"/>
      <c r="D21" s="117"/>
      <c r="E21" s="117"/>
      <c r="F21" s="117"/>
      <c r="G21" s="117"/>
      <c r="H21" s="117"/>
      <c r="I21" s="20"/>
    </row>
  </sheetData>
  <mergeCells count="21">
    <mergeCell ref="A20:E20"/>
    <mergeCell ref="H20:I20"/>
    <mergeCell ref="A21:H21"/>
    <mergeCell ref="G7:G19"/>
    <mergeCell ref="H7:H19"/>
    <mergeCell ref="I7:I19"/>
    <mergeCell ref="A8:A13"/>
    <mergeCell ref="A14:A19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  <pageSetup scale="93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7D7DD-0B03-4EE8-A160-87110C764EBB}">
  <dimension ref="A1:I20"/>
  <sheetViews>
    <sheetView workbookViewId="0">
      <selection activeCell="B11" sqref="B11"/>
    </sheetView>
  </sheetViews>
  <sheetFormatPr defaultRowHeight="15" x14ac:dyDescent="0.25"/>
  <cols>
    <col min="1" max="1" width="11.140625" customWidth="1"/>
    <col min="2" max="2" width="18.57031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08" t="s">
        <v>0</v>
      </c>
      <c r="B1" s="108"/>
      <c r="C1" s="108"/>
      <c r="D1" s="108"/>
      <c r="E1" s="108"/>
      <c r="F1" s="108"/>
      <c r="G1" s="20"/>
      <c r="H1" s="20"/>
      <c r="I1" s="21"/>
    </row>
    <row r="2" spans="1:9" ht="18.75" x14ac:dyDescent="0.25">
      <c r="A2" s="108" t="s">
        <v>1</v>
      </c>
      <c r="B2" s="108"/>
      <c r="C2" s="108"/>
      <c r="D2" s="108"/>
      <c r="E2" s="108"/>
      <c r="F2" s="108"/>
      <c r="G2" s="20"/>
      <c r="H2" s="20"/>
      <c r="I2" s="21"/>
    </row>
    <row r="3" spans="1:9" ht="18.75" x14ac:dyDescent="0.25">
      <c r="A3" s="109" t="s">
        <v>36</v>
      </c>
      <c r="B3" s="109"/>
      <c r="C3" s="109"/>
      <c r="D3" s="109"/>
      <c r="E3" s="109"/>
      <c r="F3" s="109"/>
      <c r="G3" s="109"/>
      <c r="H3" s="109"/>
      <c r="I3" s="109"/>
    </row>
    <row r="4" spans="1:9" ht="18.75" x14ac:dyDescent="0.25">
      <c r="A4" s="110" t="s">
        <v>55</v>
      </c>
      <c r="B4" s="110"/>
      <c r="C4" s="110"/>
      <c r="D4" s="110"/>
      <c r="E4" s="110"/>
      <c r="F4" s="110"/>
      <c r="G4" s="110"/>
      <c r="H4" s="110"/>
      <c r="I4" s="110"/>
    </row>
    <row r="5" spans="1:9" x14ac:dyDescent="0.25">
      <c r="A5" s="111" t="s">
        <v>37</v>
      </c>
      <c r="B5" s="111" t="s">
        <v>3</v>
      </c>
      <c r="C5" s="111" t="s">
        <v>38</v>
      </c>
      <c r="D5" s="111" t="s">
        <v>46</v>
      </c>
      <c r="E5" s="113" t="s">
        <v>6</v>
      </c>
      <c r="F5" s="113" t="s">
        <v>7</v>
      </c>
      <c r="G5" s="113" t="s">
        <v>39</v>
      </c>
      <c r="H5" s="113" t="s">
        <v>40</v>
      </c>
      <c r="I5" s="111" t="s">
        <v>11</v>
      </c>
    </row>
    <row r="6" spans="1:9" x14ac:dyDescent="0.25">
      <c r="A6" s="112"/>
      <c r="B6" s="112"/>
      <c r="C6" s="112"/>
      <c r="D6" s="112"/>
      <c r="E6" s="114"/>
      <c r="F6" s="114"/>
      <c r="G6" s="114"/>
      <c r="H6" s="114"/>
      <c r="I6" s="112"/>
    </row>
    <row r="7" spans="1:9" ht="18.75" x14ac:dyDescent="0.25">
      <c r="A7" s="30" t="s">
        <v>41</v>
      </c>
      <c r="B7" s="43" t="s">
        <v>12</v>
      </c>
      <c r="C7" s="44" t="s">
        <v>19</v>
      </c>
      <c r="D7" s="44">
        <v>220</v>
      </c>
      <c r="E7" s="45">
        <v>8000</v>
      </c>
      <c r="F7" s="45">
        <f>E7*D7</f>
        <v>1760000</v>
      </c>
      <c r="G7" s="118">
        <f>SUM(F7:F17)</f>
        <v>8155000</v>
      </c>
      <c r="H7" s="118">
        <f>G7/D7</f>
        <v>37068.181818181816</v>
      </c>
      <c r="I7" s="120" t="s">
        <v>28</v>
      </c>
    </row>
    <row r="8" spans="1:9" ht="31.5" x14ac:dyDescent="0.25">
      <c r="A8" s="122" t="s">
        <v>42</v>
      </c>
      <c r="B8" s="27" t="str">
        <f>[2]TĐ!B19</f>
        <v>Thịt lợn (Mông, vai, ba chỉ)</v>
      </c>
      <c r="C8" s="35" t="str">
        <f>[2]TĐ!C19</f>
        <v>Kg</v>
      </c>
      <c r="D8" s="28">
        <v>18</v>
      </c>
      <c r="E8" s="29">
        <v>138000</v>
      </c>
      <c r="F8" s="29">
        <f>D8*E8</f>
        <v>2484000</v>
      </c>
      <c r="G8" s="119"/>
      <c r="H8" s="119"/>
      <c r="I8" s="121"/>
    </row>
    <row r="9" spans="1:9" ht="15.75" x14ac:dyDescent="0.25">
      <c r="A9" s="123"/>
      <c r="B9" s="46" t="str">
        <f>[2]TĐ!B21</f>
        <v>Đậu Phụ</v>
      </c>
      <c r="C9" s="47" t="str">
        <f>[2]TĐ!C21</f>
        <v>Kg</v>
      </c>
      <c r="D9" s="48">
        <v>20</v>
      </c>
      <c r="E9" s="31">
        <v>25000</v>
      </c>
      <c r="F9" s="31">
        <f t="shared" ref="F9:F12" si="0">D9*E9</f>
        <v>500000</v>
      </c>
      <c r="G9" s="119"/>
      <c r="H9" s="119"/>
      <c r="I9" s="121"/>
    </row>
    <row r="10" spans="1:9" ht="15.75" x14ac:dyDescent="0.25">
      <c r="A10" s="123"/>
      <c r="B10" s="32" t="str">
        <f>Sheet2!B10</f>
        <v>Rau , củ, quả</v>
      </c>
      <c r="C10" s="47" t="s">
        <v>15</v>
      </c>
      <c r="D10" s="49">
        <v>10</v>
      </c>
      <c r="E10" s="50">
        <v>20000</v>
      </c>
      <c r="F10" s="31">
        <f t="shared" si="0"/>
        <v>200000</v>
      </c>
      <c r="G10" s="119"/>
      <c r="H10" s="119"/>
      <c r="I10" s="121"/>
    </row>
    <row r="11" spans="1:9" ht="15.75" x14ac:dyDescent="0.25">
      <c r="A11" s="123"/>
      <c r="B11" s="32" t="s">
        <v>25</v>
      </c>
      <c r="C11" s="47" t="s">
        <v>15</v>
      </c>
      <c r="D11" s="51">
        <v>2.4</v>
      </c>
      <c r="E11" s="50">
        <v>50000</v>
      </c>
      <c r="F11" s="31">
        <f t="shared" si="0"/>
        <v>120000</v>
      </c>
      <c r="G11" s="119"/>
      <c r="H11" s="119"/>
      <c r="I11" s="121"/>
    </row>
    <row r="12" spans="1:9" ht="15.75" x14ac:dyDescent="0.25">
      <c r="A12" s="123"/>
      <c r="B12" s="52" t="s">
        <v>18</v>
      </c>
      <c r="C12" s="47" t="s">
        <v>15</v>
      </c>
      <c r="D12" s="48">
        <f>[2]TĐ!D25</f>
        <v>0.5</v>
      </c>
      <c r="E12" s="50">
        <v>70000</v>
      </c>
      <c r="F12" s="31">
        <f t="shared" si="0"/>
        <v>35000</v>
      </c>
      <c r="G12" s="119"/>
      <c r="H12" s="119"/>
      <c r="I12" s="121"/>
    </row>
    <row r="13" spans="1:9" ht="15.75" x14ac:dyDescent="0.25">
      <c r="A13" s="126"/>
      <c r="B13" s="53" t="s">
        <v>20</v>
      </c>
      <c r="C13" s="33" t="s">
        <v>15</v>
      </c>
      <c r="D13" s="33">
        <v>60</v>
      </c>
      <c r="E13" s="34"/>
      <c r="F13" s="34"/>
      <c r="G13" s="119"/>
      <c r="H13" s="119"/>
      <c r="I13" s="121"/>
    </row>
    <row r="14" spans="1:9" ht="15.75" x14ac:dyDescent="0.25">
      <c r="A14" s="123" t="s">
        <v>43</v>
      </c>
      <c r="B14" s="36" t="s">
        <v>44</v>
      </c>
      <c r="C14" s="37" t="s">
        <v>15</v>
      </c>
      <c r="D14" s="37">
        <f>D8</f>
        <v>18</v>
      </c>
      <c r="E14" s="38">
        <f>E8</f>
        <v>138000</v>
      </c>
      <c r="F14" s="38">
        <f t="shared" ref="F14:F17" si="1">D14*E14</f>
        <v>2484000</v>
      </c>
      <c r="G14" s="119"/>
      <c r="H14" s="119"/>
      <c r="I14" s="121"/>
    </row>
    <row r="15" spans="1:9" ht="15.75" x14ac:dyDescent="0.25">
      <c r="A15" s="123"/>
      <c r="B15" s="39" t="s">
        <v>22</v>
      </c>
      <c r="C15" s="40" t="str">
        <f>C9</f>
        <v>Kg</v>
      </c>
      <c r="D15" s="54">
        <v>12</v>
      </c>
      <c r="E15" s="31">
        <v>25000</v>
      </c>
      <c r="F15" s="31">
        <f t="shared" si="1"/>
        <v>300000</v>
      </c>
      <c r="G15" s="119"/>
      <c r="H15" s="119"/>
      <c r="I15" s="121"/>
    </row>
    <row r="16" spans="1:9" ht="31.5" x14ac:dyDescent="0.25">
      <c r="A16" s="123"/>
      <c r="B16" s="32" t="s">
        <v>48</v>
      </c>
      <c r="C16" s="63" t="s">
        <v>49</v>
      </c>
      <c r="D16" s="62">
        <v>4</v>
      </c>
      <c r="E16" s="61">
        <v>18000</v>
      </c>
      <c r="F16" s="52">
        <f>D16*E16</f>
        <v>72000</v>
      </c>
      <c r="G16" s="119"/>
      <c r="H16" s="119"/>
      <c r="I16" s="121"/>
    </row>
    <row r="17" spans="1:9" ht="15.75" x14ac:dyDescent="0.25">
      <c r="A17" s="123"/>
      <c r="B17" s="32" t="str">
        <f>B10</f>
        <v>Rau , củ, quả</v>
      </c>
      <c r="C17" s="47" t="s">
        <v>15</v>
      </c>
      <c r="D17" s="49">
        <f>D10</f>
        <v>10</v>
      </c>
      <c r="E17" s="50">
        <f>E10</f>
        <v>20000</v>
      </c>
      <c r="F17" s="50">
        <f t="shared" si="1"/>
        <v>200000</v>
      </c>
      <c r="G17" s="119"/>
      <c r="H17" s="119"/>
      <c r="I17" s="121"/>
    </row>
    <row r="18" spans="1:9" ht="15.75" x14ac:dyDescent="0.25">
      <c r="A18" s="123"/>
      <c r="B18" s="52" t="s">
        <v>20</v>
      </c>
      <c r="C18" s="33" t="s">
        <v>15</v>
      </c>
      <c r="D18" s="33">
        <f>D13</f>
        <v>60</v>
      </c>
      <c r="E18" s="34"/>
      <c r="F18" s="34"/>
      <c r="G18" s="124"/>
      <c r="H18" s="124"/>
      <c r="I18" s="125"/>
    </row>
    <row r="19" spans="1:9" ht="18.75" x14ac:dyDescent="0.25">
      <c r="A19" s="115" t="s">
        <v>47</v>
      </c>
      <c r="B19" s="115"/>
      <c r="C19" s="115"/>
      <c r="D19" s="115"/>
      <c r="E19" s="115"/>
      <c r="F19" s="41"/>
      <c r="G19" s="41"/>
      <c r="H19" s="116" t="s">
        <v>45</v>
      </c>
      <c r="I19" s="116"/>
    </row>
    <row r="20" spans="1:9" ht="18.75" x14ac:dyDescent="0.25">
      <c r="A20" s="117" t="s">
        <v>66</v>
      </c>
      <c r="B20" s="117"/>
      <c r="C20" s="117"/>
      <c r="D20" s="117"/>
      <c r="E20" s="117"/>
      <c r="F20" s="117"/>
      <c r="G20" s="117"/>
      <c r="H20" s="117"/>
      <c r="I20" s="20"/>
    </row>
  </sheetData>
  <mergeCells count="21">
    <mergeCell ref="A14:A18"/>
    <mergeCell ref="A19:E19"/>
    <mergeCell ref="H19:I19"/>
    <mergeCell ref="A20:H20"/>
    <mergeCell ref="G7:G18"/>
    <mergeCell ref="H7:H18"/>
    <mergeCell ref="I7:I18"/>
    <mergeCell ref="A8:A13"/>
    <mergeCell ref="G5:G6"/>
    <mergeCell ref="H5:H6"/>
    <mergeCell ref="I5:I6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1"/>
  <sheetViews>
    <sheetView workbookViewId="0">
      <selection activeCell="K7" sqref="K7"/>
    </sheetView>
  </sheetViews>
  <sheetFormatPr defaultRowHeight="15" x14ac:dyDescent="0.25"/>
  <cols>
    <col min="1" max="1" width="11.140625" customWidth="1"/>
    <col min="2" max="2" width="18.57031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  <col min="12" max="12" width="10" bestFit="1" customWidth="1"/>
  </cols>
  <sheetData>
    <row r="1" spans="1:17" ht="18.75" x14ac:dyDescent="0.25">
      <c r="A1" s="108" t="s">
        <v>0</v>
      </c>
      <c r="B1" s="108"/>
      <c r="C1" s="108"/>
      <c r="D1" s="108"/>
      <c r="E1" s="108"/>
      <c r="F1" s="108"/>
      <c r="G1" s="20"/>
      <c r="H1" s="20"/>
      <c r="I1" s="21"/>
    </row>
    <row r="2" spans="1:17" ht="18.75" x14ac:dyDescent="0.25">
      <c r="A2" s="108" t="s">
        <v>1</v>
      </c>
      <c r="B2" s="108"/>
      <c r="C2" s="108"/>
      <c r="D2" s="108"/>
      <c r="E2" s="108"/>
      <c r="F2" s="108"/>
      <c r="G2" s="20"/>
      <c r="H2" s="20"/>
      <c r="I2" s="21"/>
    </row>
    <row r="3" spans="1:17" ht="18.75" x14ac:dyDescent="0.25">
      <c r="A3" s="109" t="s">
        <v>36</v>
      </c>
      <c r="B3" s="109"/>
      <c r="C3" s="109"/>
      <c r="D3" s="109"/>
      <c r="E3" s="109"/>
      <c r="F3" s="109"/>
      <c r="G3" s="109"/>
      <c r="H3" s="109"/>
      <c r="I3" s="109"/>
    </row>
    <row r="4" spans="1:17" ht="18.75" x14ac:dyDescent="0.25">
      <c r="A4" s="110" t="s">
        <v>59</v>
      </c>
      <c r="B4" s="110"/>
      <c r="C4" s="110"/>
      <c r="D4" s="110"/>
      <c r="E4" s="110"/>
      <c r="F4" s="110"/>
      <c r="G4" s="110"/>
      <c r="H4" s="110"/>
      <c r="I4" s="110"/>
    </row>
    <row r="5" spans="1:17" x14ac:dyDescent="0.25">
      <c r="A5" s="111" t="s">
        <v>37</v>
      </c>
      <c r="B5" s="111" t="s">
        <v>3</v>
      </c>
      <c r="C5" s="111" t="s">
        <v>38</v>
      </c>
      <c r="D5" s="111" t="s">
        <v>5</v>
      </c>
      <c r="E5" s="113" t="s">
        <v>6</v>
      </c>
      <c r="F5" s="113" t="s">
        <v>7</v>
      </c>
      <c r="G5" s="113" t="s">
        <v>39</v>
      </c>
      <c r="H5" s="113" t="s">
        <v>40</v>
      </c>
      <c r="I5" s="111" t="s">
        <v>11</v>
      </c>
    </row>
    <row r="6" spans="1:17" x14ac:dyDescent="0.25">
      <c r="A6" s="112"/>
      <c r="B6" s="112"/>
      <c r="C6" s="112"/>
      <c r="D6" s="112"/>
      <c r="E6" s="114"/>
      <c r="F6" s="114"/>
      <c r="G6" s="114"/>
      <c r="H6" s="114"/>
      <c r="I6" s="112"/>
    </row>
    <row r="7" spans="1:17" ht="18.75" x14ac:dyDescent="0.25">
      <c r="A7" s="22" t="s">
        <v>41</v>
      </c>
      <c r="B7" s="55" t="s">
        <v>12</v>
      </c>
      <c r="C7" s="26" t="s">
        <v>13</v>
      </c>
      <c r="D7" s="26">
        <v>220</v>
      </c>
      <c r="E7" s="56">
        <v>8000</v>
      </c>
      <c r="F7" s="56">
        <f t="shared" ref="F7:F9" si="0">D7*E7</f>
        <v>1760000</v>
      </c>
      <c r="G7" s="118">
        <f>SUM(F7:F19)</f>
        <v>8125000</v>
      </c>
      <c r="H7" s="118">
        <f>G7/D7</f>
        <v>36931.818181818184</v>
      </c>
      <c r="I7" s="120" t="s">
        <v>28</v>
      </c>
    </row>
    <row r="8" spans="1:17" ht="33.75" customHeight="1" x14ac:dyDescent="0.25">
      <c r="A8" s="122" t="s">
        <v>42</v>
      </c>
      <c r="B8" s="23" t="s">
        <v>16</v>
      </c>
      <c r="C8" s="57" t="s">
        <v>15</v>
      </c>
      <c r="D8" s="60">
        <v>20</v>
      </c>
      <c r="E8" s="25">
        <v>138000</v>
      </c>
      <c r="F8" s="25">
        <f t="shared" ref="F8:F11" si="1">E8*D8</f>
        <v>2760000</v>
      </c>
      <c r="G8" s="119"/>
      <c r="H8" s="119"/>
      <c r="I8" s="121"/>
    </row>
    <row r="9" spans="1:17" ht="15.75" customHeight="1" x14ac:dyDescent="0.25">
      <c r="A9" s="123"/>
      <c r="B9" s="58" t="str">
        <f>Sheet2!B10</f>
        <v>Rau , củ, quả</v>
      </c>
      <c r="C9" s="59" t="s">
        <v>15</v>
      </c>
      <c r="D9" s="60">
        <v>10</v>
      </c>
      <c r="E9" s="25">
        <v>20000</v>
      </c>
      <c r="F9" s="25">
        <f t="shared" si="0"/>
        <v>200000</v>
      </c>
      <c r="G9" s="119"/>
      <c r="H9" s="119"/>
      <c r="I9" s="121"/>
    </row>
    <row r="10" spans="1:17" ht="15.75" customHeight="1" x14ac:dyDescent="0.25">
      <c r="A10" s="123"/>
      <c r="B10" s="58" t="s">
        <v>29</v>
      </c>
      <c r="C10" s="59" t="s">
        <v>19</v>
      </c>
      <c r="D10" s="60">
        <f>[1]Sheet1!D33</f>
        <v>12</v>
      </c>
      <c r="E10" s="25">
        <v>10000</v>
      </c>
      <c r="F10" s="25">
        <f t="shared" si="1"/>
        <v>120000</v>
      </c>
      <c r="G10" s="119"/>
      <c r="H10" s="119"/>
      <c r="I10" s="121"/>
    </row>
    <row r="11" spans="1:17" ht="15.75" customHeight="1" x14ac:dyDescent="0.25">
      <c r="A11" s="123"/>
      <c r="B11" s="58" t="s">
        <v>30</v>
      </c>
      <c r="C11" s="59" t="s">
        <v>15</v>
      </c>
      <c r="D11" s="60">
        <f>[1]Sheet1!D34</f>
        <v>1</v>
      </c>
      <c r="E11" s="25">
        <v>35000</v>
      </c>
      <c r="F11" s="25">
        <f t="shared" si="1"/>
        <v>35000</v>
      </c>
      <c r="G11" s="119"/>
      <c r="H11" s="119"/>
      <c r="I11" s="121"/>
    </row>
    <row r="12" spans="1:17" ht="33" customHeight="1" x14ac:dyDescent="0.25">
      <c r="A12" s="123"/>
      <c r="B12" s="23" t="s">
        <v>48</v>
      </c>
      <c r="C12" s="59" t="s">
        <v>49</v>
      </c>
      <c r="D12" s="64">
        <v>2</v>
      </c>
      <c r="E12" s="58">
        <v>18000</v>
      </c>
      <c r="F12" s="25">
        <f t="shared" ref="F12" si="2">D12*E12</f>
        <v>36000</v>
      </c>
      <c r="G12" s="119"/>
      <c r="H12" s="119"/>
      <c r="I12" s="121"/>
      <c r="M12" s="73"/>
      <c r="N12" s="74"/>
      <c r="O12" s="75"/>
      <c r="P12" s="76"/>
      <c r="Q12" s="76"/>
    </row>
    <row r="13" spans="1:17" ht="15.75" customHeight="1" x14ac:dyDescent="0.25">
      <c r="A13" s="126"/>
      <c r="B13" s="58" t="s">
        <v>20</v>
      </c>
      <c r="C13" s="59" t="s">
        <v>15</v>
      </c>
      <c r="D13" s="60">
        <v>60</v>
      </c>
      <c r="E13" s="25"/>
      <c r="F13" s="25"/>
      <c r="G13" s="119"/>
      <c r="H13" s="119"/>
      <c r="I13" s="125"/>
      <c r="M13" s="77"/>
      <c r="N13" s="78"/>
      <c r="O13" s="75"/>
      <c r="P13" s="76"/>
      <c r="Q13" s="76"/>
    </row>
    <row r="14" spans="1:17" ht="15.75" x14ac:dyDescent="0.25">
      <c r="A14" s="122" t="s">
        <v>43</v>
      </c>
      <c r="B14" s="23" t="s">
        <v>44</v>
      </c>
      <c r="C14" s="24" t="s">
        <v>15</v>
      </c>
      <c r="D14" s="57">
        <v>19</v>
      </c>
      <c r="E14" s="25">
        <v>138000</v>
      </c>
      <c r="F14" s="25">
        <f>D14*E14</f>
        <v>2622000</v>
      </c>
      <c r="G14" s="119"/>
      <c r="H14" s="119"/>
      <c r="I14" s="120" t="s">
        <v>28</v>
      </c>
      <c r="M14" s="77"/>
      <c r="N14" s="78"/>
      <c r="O14" s="75"/>
      <c r="P14" s="76"/>
      <c r="Q14" s="76"/>
    </row>
    <row r="15" spans="1:17" ht="15.75" x14ac:dyDescent="0.25">
      <c r="A15" s="123"/>
      <c r="B15" s="23" t="s">
        <v>18</v>
      </c>
      <c r="C15" s="24" t="s">
        <v>15</v>
      </c>
      <c r="D15" s="57">
        <v>1</v>
      </c>
      <c r="E15" s="25">
        <v>70000</v>
      </c>
      <c r="F15" s="25">
        <f t="shared" ref="F15:F17" si="3">E15*D15</f>
        <v>70000</v>
      </c>
      <c r="G15" s="119"/>
      <c r="H15" s="119"/>
      <c r="I15" s="121"/>
      <c r="M15" s="77"/>
      <c r="N15" s="78"/>
      <c r="O15" s="75"/>
      <c r="P15" s="76"/>
      <c r="Q15" s="76"/>
    </row>
    <row r="16" spans="1:17" ht="15.75" x14ac:dyDescent="0.25">
      <c r="A16" s="123"/>
      <c r="B16" s="23" t="s">
        <v>57</v>
      </c>
      <c r="C16" s="24" t="s">
        <v>15</v>
      </c>
      <c r="D16" s="57">
        <v>13</v>
      </c>
      <c r="E16" s="25">
        <v>22000</v>
      </c>
      <c r="F16" s="25">
        <f t="shared" si="3"/>
        <v>286000</v>
      </c>
      <c r="G16" s="119"/>
      <c r="H16" s="119"/>
      <c r="I16" s="121"/>
      <c r="M16" s="77"/>
      <c r="N16" s="78"/>
      <c r="O16" s="75"/>
      <c r="P16" s="76"/>
      <c r="Q16" s="76"/>
    </row>
    <row r="17" spans="1:17" ht="15.75" x14ac:dyDescent="0.25">
      <c r="A17" s="123"/>
      <c r="B17" s="23" t="str">
        <f>B9</f>
        <v>Rau , củ, quả</v>
      </c>
      <c r="C17" s="24" t="s">
        <v>15</v>
      </c>
      <c r="D17" s="57">
        <v>10</v>
      </c>
      <c r="E17" s="25">
        <v>20000</v>
      </c>
      <c r="F17" s="25">
        <f t="shared" si="3"/>
        <v>200000</v>
      </c>
      <c r="G17" s="119"/>
      <c r="H17" s="119"/>
      <c r="I17" s="121"/>
      <c r="M17" s="73"/>
      <c r="N17" s="78"/>
      <c r="O17" s="79"/>
      <c r="P17" s="77"/>
      <c r="Q17" s="77"/>
    </row>
    <row r="18" spans="1:17" ht="31.5" x14ac:dyDescent="0.25">
      <c r="A18" s="123"/>
      <c r="B18" s="23" t="s">
        <v>48</v>
      </c>
      <c r="C18" s="59" t="s">
        <v>49</v>
      </c>
      <c r="D18" s="64">
        <v>2</v>
      </c>
      <c r="E18" s="58">
        <v>18000</v>
      </c>
      <c r="F18" s="58">
        <f>D18*E18</f>
        <v>36000</v>
      </c>
      <c r="G18" s="119"/>
      <c r="H18" s="119"/>
      <c r="I18" s="121"/>
      <c r="M18" s="77"/>
      <c r="N18" s="78"/>
      <c r="O18" s="75"/>
      <c r="P18" s="76"/>
      <c r="Q18" s="76"/>
    </row>
    <row r="19" spans="1:17" ht="15.75" x14ac:dyDescent="0.25">
      <c r="A19" s="123"/>
      <c r="B19" s="58" t="s">
        <v>20</v>
      </c>
      <c r="C19" s="59" t="s">
        <v>15</v>
      </c>
      <c r="D19" s="57">
        <f>D13</f>
        <v>60</v>
      </c>
      <c r="E19" s="25"/>
      <c r="F19" s="25"/>
      <c r="G19" s="119"/>
      <c r="H19" s="119"/>
      <c r="I19" s="125"/>
    </row>
    <row r="20" spans="1:17" ht="18.75" x14ac:dyDescent="0.25">
      <c r="A20" s="115" t="s">
        <v>47</v>
      </c>
      <c r="B20" s="115"/>
      <c r="C20" s="115"/>
      <c r="D20" s="115"/>
      <c r="E20" s="115"/>
      <c r="F20" s="41"/>
      <c r="G20" s="41"/>
      <c r="H20" s="116" t="s">
        <v>45</v>
      </c>
      <c r="I20" s="116"/>
    </row>
    <row r="21" spans="1:17" ht="18.75" customHeight="1" x14ac:dyDescent="0.25">
      <c r="A21" s="117" t="s">
        <v>67</v>
      </c>
      <c r="B21" s="117"/>
      <c r="C21" s="117"/>
      <c r="D21" s="117"/>
      <c r="E21" s="117"/>
      <c r="F21" s="117"/>
      <c r="G21" s="117"/>
      <c r="H21" s="117"/>
      <c r="I21" s="20"/>
    </row>
  </sheetData>
  <mergeCells count="22">
    <mergeCell ref="A21:H21"/>
    <mergeCell ref="G5:G6"/>
    <mergeCell ref="H5:H6"/>
    <mergeCell ref="I5:I6"/>
    <mergeCell ref="G7:G19"/>
    <mergeCell ref="H7:H19"/>
    <mergeCell ref="I7:I13"/>
    <mergeCell ref="A8:A13"/>
    <mergeCell ref="A14:A19"/>
    <mergeCell ref="I14:I19"/>
    <mergeCell ref="A20:E20"/>
    <mergeCell ref="H20:I20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scale="9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9"/>
  <sheetViews>
    <sheetView workbookViewId="0">
      <selection activeCell="M13" sqref="M13"/>
    </sheetView>
  </sheetViews>
  <sheetFormatPr defaultRowHeight="15" x14ac:dyDescent="0.25"/>
  <cols>
    <col min="1" max="1" width="11.140625" customWidth="1"/>
    <col min="2" max="2" width="19.710937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08" t="s">
        <v>0</v>
      </c>
      <c r="B1" s="108"/>
      <c r="C1" s="108"/>
      <c r="D1" s="108"/>
      <c r="E1" s="108"/>
      <c r="F1" s="108"/>
      <c r="G1" s="20"/>
      <c r="H1" s="20"/>
      <c r="I1" s="21"/>
    </row>
    <row r="2" spans="1:9" ht="18.75" x14ac:dyDescent="0.25">
      <c r="A2" s="108" t="s">
        <v>1</v>
      </c>
      <c r="B2" s="108"/>
      <c r="C2" s="108"/>
      <c r="D2" s="108"/>
      <c r="E2" s="108"/>
      <c r="F2" s="108"/>
      <c r="G2" s="20"/>
      <c r="H2" s="20"/>
      <c r="I2" s="21"/>
    </row>
    <row r="3" spans="1:9" ht="18.75" x14ac:dyDescent="0.25">
      <c r="A3" s="109" t="s">
        <v>36</v>
      </c>
      <c r="B3" s="109"/>
      <c r="C3" s="109"/>
      <c r="D3" s="109"/>
      <c r="E3" s="109"/>
      <c r="F3" s="109"/>
      <c r="G3" s="109"/>
      <c r="H3" s="109"/>
      <c r="I3" s="109"/>
    </row>
    <row r="4" spans="1:9" ht="18.75" x14ac:dyDescent="0.25">
      <c r="A4" s="110" t="s">
        <v>60</v>
      </c>
      <c r="B4" s="110"/>
      <c r="C4" s="110"/>
      <c r="D4" s="110"/>
      <c r="E4" s="110"/>
      <c r="F4" s="110"/>
      <c r="G4" s="110"/>
      <c r="H4" s="110"/>
      <c r="I4" s="110"/>
    </row>
    <row r="5" spans="1:9" x14ac:dyDescent="0.25">
      <c r="A5" s="111" t="s">
        <v>37</v>
      </c>
      <c r="B5" s="111" t="s">
        <v>3</v>
      </c>
      <c r="C5" s="111" t="s">
        <v>38</v>
      </c>
      <c r="D5" s="111" t="s">
        <v>5</v>
      </c>
      <c r="E5" s="113" t="s">
        <v>6</v>
      </c>
      <c r="F5" s="113" t="s">
        <v>7</v>
      </c>
      <c r="G5" s="113" t="s">
        <v>39</v>
      </c>
      <c r="H5" s="113" t="s">
        <v>40</v>
      </c>
      <c r="I5" s="111" t="s">
        <v>11</v>
      </c>
    </row>
    <row r="6" spans="1:9" x14ac:dyDescent="0.25">
      <c r="A6" s="112"/>
      <c r="B6" s="112"/>
      <c r="C6" s="112"/>
      <c r="D6" s="112"/>
      <c r="E6" s="114"/>
      <c r="F6" s="114"/>
      <c r="G6" s="114"/>
      <c r="H6" s="114"/>
      <c r="I6" s="129"/>
    </row>
    <row r="7" spans="1:9" ht="18.75" x14ac:dyDescent="0.25">
      <c r="A7" s="85" t="s">
        <v>41</v>
      </c>
      <c r="B7" s="80" t="s">
        <v>12</v>
      </c>
      <c r="C7" s="80" t="s">
        <v>19</v>
      </c>
      <c r="D7" s="80">
        <v>220</v>
      </c>
      <c r="E7" s="67">
        <v>8000</v>
      </c>
      <c r="F7" s="25">
        <f>E7*D7</f>
        <v>1760000</v>
      </c>
      <c r="G7" s="86">
        <f>SUM(F7:F7)</f>
        <v>1760000</v>
      </c>
      <c r="H7" s="86">
        <f>G7/220</f>
        <v>8000</v>
      </c>
      <c r="I7" s="72"/>
    </row>
    <row r="8" spans="1:9" ht="18.75" x14ac:dyDescent="0.25">
      <c r="A8" s="127" t="s">
        <v>47</v>
      </c>
      <c r="B8" s="127"/>
      <c r="C8" s="127"/>
      <c r="D8" s="127"/>
      <c r="E8" s="127"/>
      <c r="F8" s="42"/>
      <c r="G8" s="42"/>
      <c r="H8" s="128" t="s">
        <v>45</v>
      </c>
      <c r="I8" s="128"/>
    </row>
    <row r="9" spans="1:9" ht="18.75" x14ac:dyDescent="0.25">
      <c r="A9" s="117" t="s">
        <v>70</v>
      </c>
      <c r="B9" s="117"/>
      <c r="C9" s="117"/>
      <c r="D9" s="117"/>
      <c r="E9" s="117"/>
      <c r="F9" s="117"/>
      <c r="G9" s="117"/>
      <c r="H9" s="117"/>
      <c r="I9" s="20"/>
    </row>
  </sheetData>
  <mergeCells count="16">
    <mergeCell ref="A8:E8"/>
    <mergeCell ref="H8:I8"/>
    <mergeCell ref="A9:H9"/>
    <mergeCell ref="G5:G6"/>
    <mergeCell ref="H5:H6"/>
    <mergeCell ref="I5:I6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scale="92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J26" sqref="J2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Sheet2</vt:lpstr>
      <vt:lpstr>T4</vt:lpstr>
      <vt:lpstr>T2;3;5</vt:lpstr>
      <vt:lpstr>T6</vt:lpstr>
      <vt:lpstr>T7</vt:lpstr>
      <vt:lpstr>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BGD</dc:creator>
  <cp:lastModifiedBy>Nguyễn Đăng</cp:lastModifiedBy>
  <cp:lastPrinted>2025-12-15T09:17:42Z</cp:lastPrinted>
  <dcterms:created xsi:type="dcterms:W3CDTF">2015-06-05T18:17:20Z</dcterms:created>
  <dcterms:modified xsi:type="dcterms:W3CDTF">2025-12-15T09:18:38Z</dcterms:modified>
</cp:coreProperties>
</file>