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7F3AFA7-8456-4E74-ADA7-D59131530B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T2" sheetId="2" r:id="rId2"/>
    <sheet name="T3,5" sheetId="3" r:id="rId3"/>
    <sheet name="T4,6" sheetId="4" r:id="rId4"/>
    <sheet name="Sheet5" sheetId="5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5" l="1"/>
  <c r="H7" i="5" s="1"/>
  <c r="F7" i="5"/>
  <c r="B10" i="3"/>
  <c r="B10" i="2"/>
  <c r="D19" i="4"/>
  <c r="F18" i="4"/>
  <c r="F17" i="4"/>
  <c r="F16" i="4"/>
  <c r="F15" i="4"/>
  <c r="F14" i="4"/>
  <c r="F12" i="4"/>
  <c r="D11" i="4"/>
  <c r="F11" i="4" s="1"/>
  <c r="D10" i="4"/>
  <c r="F10" i="4" s="1"/>
  <c r="F9" i="4"/>
  <c r="F8" i="4"/>
  <c r="F7" i="4"/>
  <c r="D18" i="3"/>
  <c r="E17" i="3"/>
  <c r="D17" i="3"/>
  <c r="F17" i="3" s="1"/>
  <c r="F16" i="3"/>
  <c r="F15" i="3"/>
  <c r="C15" i="3"/>
  <c r="E14" i="3"/>
  <c r="D14" i="3"/>
  <c r="F14" i="3" s="1"/>
  <c r="D12" i="3"/>
  <c r="F12" i="3" s="1"/>
  <c r="F11" i="3"/>
  <c r="F10" i="3"/>
  <c r="B17" i="3"/>
  <c r="F9" i="3"/>
  <c r="C9" i="3"/>
  <c r="B9" i="3"/>
  <c r="F8" i="3"/>
  <c r="C8" i="3"/>
  <c r="B8" i="3"/>
  <c r="F7" i="3"/>
  <c r="D18" i="2"/>
  <c r="E17" i="2"/>
  <c r="D17" i="2"/>
  <c r="F17" i="2" s="1"/>
  <c r="F16" i="2"/>
  <c r="F15" i="2"/>
  <c r="C15" i="2"/>
  <c r="E14" i="2"/>
  <c r="D14" i="2"/>
  <c r="F14" i="2" s="1"/>
  <c r="D12" i="2"/>
  <c r="F12" i="2" s="1"/>
  <c r="F11" i="2"/>
  <c r="F10" i="2"/>
  <c r="B17" i="2"/>
  <c r="F9" i="2"/>
  <c r="C9" i="2"/>
  <c r="B9" i="2"/>
  <c r="F8" i="2"/>
  <c r="C8" i="2"/>
  <c r="B8" i="2"/>
  <c r="F7" i="2"/>
  <c r="F22" i="1"/>
  <c r="D21" i="1"/>
  <c r="F21" i="1" s="1"/>
  <c r="F20" i="1"/>
  <c r="F19" i="1"/>
  <c r="F18" i="1"/>
  <c r="F17" i="1"/>
  <c r="F16" i="1"/>
  <c r="F15" i="1"/>
  <c r="F33" i="1"/>
  <c r="G33" i="1" s="1"/>
  <c r="F31" i="1"/>
  <c r="F30" i="1"/>
  <c r="F29" i="1"/>
  <c r="F28" i="1"/>
  <c r="F27" i="1"/>
  <c r="F26" i="1"/>
  <c r="F25" i="1"/>
  <c r="F24" i="1"/>
  <c r="F13" i="1"/>
  <c r="D12" i="1"/>
  <c r="F12" i="1" s="1"/>
  <c r="F11" i="1"/>
  <c r="F10" i="1"/>
  <c r="F9" i="1"/>
  <c r="F8" i="1"/>
  <c r="F7" i="1"/>
  <c r="F6" i="1"/>
  <c r="G7" i="4" l="1"/>
  <c r="H7" i="4" s="1"/>
  <c r="G7" i="3"/>
  <c r="H7" i="3" s="1"/>
  <c r="G7" i="2"/>
  <c r="H7" i="2" s="1"/>
  <c r="G15" i="1"/>
  <c r="G6" i="1"/>
  <c r="C34" i="1" s="1"/>
  <c r="G24" i="1"/>
</calcChain>
</file>

<file path=xl/sharedStrings.xml><?xml version="1.0" encoding="utf-8"?>
<sst xmlns="http://schemas.openxmlformats.org/spreadsheetml/2006/main" count="252" uniqueCount="75">
  <si>
    <t>UBND XÃ SÍN THẦU</t>
  </si>
  <si>
    <t>TRƯỜNG PTDTBT THCS LENG SU SÌN</t>
  </si>
  <si>
    <t>Thứ</t>
  </si>
  <si>
    <t>Tên thực phẩm</t>
  </si>
  <si>
    <t>ĐVT</t>
  </si>
  <si>
    <t>Số lượng</t>
  </si>
  <si>
    <t>Đơn giá</t>
  </si>
  <si>
    <t>Thành tiền</t>
  </si>
  <si>
    <t xml:space="preserve">Tổng tiền ăn </t>
  </si>
  <si>
    <t>Số tiền ăn HS/ngày</t>
  </si>
  <si>
    <t>Chế biến</t>
  </si>
  <si>
    <t>Ghi chú</t>
  </si>
  <si>
    <t>Xôi nếp đỗ</t>
  </si>
  <si>
    <t>Gói</t>
  </si>
  <si>
    <t>Sáng:</t>
  </si>
  <si>
    <t>Gạo được cấp</t>
  </si>
  <si>
    <t>Thịt lợn (Mông, vai, ba chỉ)</t>
  </si>
  <si>
    <t>Kg</t>
  </si>
  <si>
    <t>Canh mì tôm</t>
  </si>
  <si>
    <t>Hành tây</t>
  </si>
  <si>
    <t>Trưa:</t>
  </si>
  <si>
    <t>Đậu Phụ</t>
  </si>
  <si>
    <t>Thịt đậu sốt cà chua.</t>
  </si>
  <si>
    <t>Rau, củ, quả</t>
  </si>
  <si>
    <t>Canh rau, củ, quả</t>
  </si>
  <si>
    <t>Cà chua</t>
  </si>
  <si>
    <t>Tối:</t>
  </si>
  <si>
    <t>Hành lá</t>
  </si>
  <si>
    <t>Thịt lợn xào hành tây.</t>
  </si>
  <si>
    <t>Nước rửa bát Sunlight 400g</t>
  </si>
  <si>
    <t>Chai</t>
  </si>
  <si>
    <t>Gạo</t>
  </si>
  <si>
    <t>Hộp</t>
  </si>
  <si>
    <t>Su su</t>
  </si>
  <si>
    <t>Thịt kho tàu</t>
  </si>
  <si>
    <t>Gói thịt kho tàu</t>
  </si>
  <si>
    <t>Đường trắng</t>
  </si>
  <si>
    <t>Thịt lợn xào su su</t>
  </si>
  <si>
    <t>Thứ 7</t>
  </si>
  <si>
    <t>8.000đ/HS/ngày</t>
  </si>
  <si>
    <t>Sáng: 
Xôi nếp đỗ</t>
  </si>
  <si>
    <t>Người Lập</t>
  </si>
  <si>
    <t>Hiệu Trưởng</t>
  </si>
  <si>
    <t>Nguyễn Bùi Hải Đăng</t>
  </si>
  <si>
    <t>Lê Bảo Khương</t>
  </si>
  <si>
    <t>Thứ 2</t>
  </si>
  <si>
    <t>Mì kokomi 90G</t>
  </si>
  <si>
    <t>Thứ 3,5</t>
  </si>
  <si>
    <t>Thứ 4,6</t>
  </si>
  <si>
    <t>36.932đ/HS/ngày</t>
  </si>
  <si>
    <t>Tổng số tiền ăn tuần 17</t>
  </si>
  <si>
    <t>Thực hiện từ: 22/12 đến 28/12/2025</t>
  </si>
  <si>
    <t>CÔNG KHAI TIỀN ĂN HỌC SINH BÁN TRÚ</t>
  </si>
  <si>
    <t>Các bữa trong ngày</t>
  </si>
  <si>
    <t>Đơn vị tính</t>
  </si>
  <si>
    <t>Số Lượng</t>
  </si>
  <si>
    <t>Tổng cộng</t>
  </si>
  <si>
    <t>Số tiền ăn/học sinh/ ngày</t>
  </si>
  <si>
    <t>Sáng</t>
  </si>
  <si>
    <t>Trưa</t>
  </si>
  <si>
    <t>Chiều</t>
  </si>
  <si>
    <t>Thịt lợn</t>
  </si>
  <si>
    <t>Tổng số học sinh ăn trong ngày là: 220 em</t>
  </si>
  <si>
    <t>XÁC NHẬN CỦA BGH</t>
  </si>
  <si>
    <t>36.459đ/HS/ngày</t>
  </si>
  <si>
    <t>Thứ 2 ngày …... tháng 12 năm 2025</t>
  </si>
  <si>
    <t>220 em x 36.459 = 8.461.000 đ</t>
  </si>
  <si>
    <t>Thứ 3,5 ngày …... tháng 12 năm 2025</t>
  </si>
  <si>
    <t>37.067đ/HS/ngày</t>
  </si>
  <si>
    <t>220 em x 37.067 = 8.155.000 đ</t>
  </si>
  <si>
    <t>Thứ 6 ngày …... Tháng 12 năm 2025</t>
  </si>
  <si>
    <t>220 em x 36.932 = 8.125.000 đ</t>
  </si>
  <si>
    <t>Thứ 7, ngày …... Tháng 12 Năm 2025</t>
  </si>
  <si>
    <t>220 em x 8.000 = 1.760.000 đ</t>
  </si>
  <si>
    <t>BẢNG THỰC ĐƠN TUẦN 17 CỦA HỌC SINH BÁN TRÚ (220 học sinh)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</si>
</sst>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3"/>
      <color indexed="8"/>
      <name val="Times New Roman"/>
      <family val="1"/>
    </font>
    <font>
      <sz val="14"/>
      <color indexed="8"/>
      <name val="Times New Roman"/>
      <family val="1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6">
    <xf numFmtId="0" fontId="0" fillId="0" borderId="0" xfId="0"/>
    <xf numFmtId="3" fontId="2" fillId="0" borderId="0" xfId="0" applyNumberFormat="1" applyFont="1"/>
    <xf numFmtId="3" fontId="3" fillId="0" borderId="2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left" vertical="center" wrapText="1"/>
    </xf>
    <xf numFmtId="3" fontId="6" fillId="0" borderId="4" xfId="0" applyNumberFormat="1" applyFont="1" applyBorder="1"/>
    <xf numFmtId="0" fontId="7" fillId="0" borderId="4" xfId="0" applyFont="1" applyBorder="1" applyAlignment="1">
      <alignment horizontal="center"/>
    </xf>
    <xf numFmtId="3" fontId="8" fillId="0" borderId="3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left" vertical="center" wrapText="1"/>
    </xf>
    <xf numFmtId="3" fontId="6" fillId="0" borderId="6" xfId="0" applyNumberFormat="1" applyFont="1" applyBorder="1"/>
    <xf numFmtId="0" fontId="7" fillId="0" borderId="6" xfId="0" applyFont="1" applyBorder="1" applyAlignment="1">
      <alignment horizont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left" vertical="center"/>
    </xf>
    <xf numFmtId="3" fontId="6" fillId="0" borderId="7" xfId="0" applyNumberFormat="1" applyFont="1" applyBorder="1"/>
    <xf numFmtId="0" fontId="7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3" fontId="6" fillId="0" borderId="9" xfId="0" applyNumberFormat="1" applyFont="1" applyBorder="1"/>
    <xf numFmtId="0" fontId="7" fillId="0" borderId="9" xfId="0" applyFont="1" applyBorder="1" applyAlignment="1">
      <alignment horizont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10" xfId="0" applyNumberFormat="1" applyFont="1" applyBorder="1"/>
    <xf numFmtId="0" fontId="7" fillId="0" borderId="10" xfId="0" applyFont="1" applyBorder="1" applyAlignment="1">
      <alignment horizont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 textRotation="180"/>
    </xf>
    <xf numFmtId="3" fontId="6" fillId="0" borderId="3" xfId="0" applyNumberFormat="1" applyFont="1" applyBorder="1" applyAlignment="1">
      <alignment vertical="center" wrapText="1"/>
    </xf>
    <xf numFmtId="3" fontId="6" fillId="0" borderId="8" xfId="0" applyNumberFormat="1" applyFont="1" applyBorder="1" applyAlignment="1">
      <alignment vertical="center" wrapText="1"/>
    </xf>
    <xf numFmtId="3" fontId="6" fillId="0" borderId="10" xfId="0" applyNumberFormat="1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left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right" vertical="center" wrapText="1"/>
    </xf>
    <xf numFmtId="3" fontId="5" fillId="0" borderId="17" xfId="0" applyNumberFormat="1" applyFont="1" applyBorder="1" applyAlignment="1">
      <alignment horizontal="left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2" fontId="5" fillId="0" borderId="18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right" vertical="center" wrapText="1"/>
    </xf>
    <xf numFmtId="3" fontId="5" fillId="0" borderId="6" xfId="0" applyNumberFormat="1" applyFont="1" applyBorder="1" applyAlignment="1">
      <alignment horizontal="left" vertical="center" wrapText="1"/>
    </xf>
    <xf numFmtId="4" fontId="5" fillId="0" borderId="18" xfId="0" applyNumberFormat="1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right" vertical="center" wrapText="1"/>
    </xf>
    <xf numFmtId="164" fontId="5" fillId="0" borderId="18" xfId="0" applyNumberFormat="1" applyFont="1" applyBorder="1" applyAlignment="1">
      <alignment horizontal="center" vertical="center" wrapText="1"/>
    </xf>
    <xf numFmtId="3" fontId="5" fillId="0" borderId="6" xfId="0" applyNumberFormat="1" applyFont="1" applyBorder="1"/>
    <xf numFmtId="3" fontId="5" fillId="0" borderId="9" xfId="0" applyNumberFormat="1" applyFont="1" applyBorder="1"/>
    <xf numFmtId="0" fontId="5" fillId="0" borderId="20" xfId="0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19" xfId="0" applyNumberFormat="1" applyFont="1" applyBorder="1" applyAlignment="1">
      <alignment horizontal="left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165" fontId="5" fillId="0" borderId="19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3" fontId="5" fillId="0" borderId="7" xfId="0" applyNumberFormat="1" applyFont="1" applyBorder="1"/>
    <xf numFmtId="3" fontId="5" fillId="0" borderId="8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2" xfId="0" applyNumberFormat="1" applyFont="1" applyBorder="1"/>
    <xf numFmtId="3" fontId="5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 textRotation="180"/>
    </xf>
    <xf numFmtId="3" fontId="8" fillId="0" borderId="8" xfId="0" applyNumberFormat="1" applyFont="1" applyBorder="1" applyAlignment="1">
      <alignment horizontal="center" vertical="center" textRotation="180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left" vertical="center" wrapText="1"/>
    </xf>
    <xf numFmtId="3" fontId="3" fillId="0" borderId="12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4" fillId="0" borderId="13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3" fontId="5" fillId="0" borderId="5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 textRotation="180"/>
    </xf>
    <xf numFmtId="3" fontId="8" fillId="0" borderId="22" xfId="0" applyNumberFormat="1" applyFont="1" applyBorder="1" applyAlignment="1">
      <alignment horizontal="center" vertical="center" textRotation="180"/>
    </xf>
    <xf numFmtId="3" fontId="6" fillId="0" borderId="23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" fontId="8" fillId="0" borderId="5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center" vertical="center" wrapText="1"/>
    </xf>
  </cellXfs>
  <cellStyles count="1">
    <cellStyle name="Bình thường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GD\Documents\Zalo%20Received%20Files\thang%2010-2024.xls" TargetMode="External"/><Relationship Id="rId1" Type="http://schemas.openxmlformats.org/officeDocument/2006/relationships/externalLinkPath" Target="/Users/BGD/Documents/Zalo%20Received%20Files/thang%2010-2024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cf5f757af0654b6/M&#225;y%20t&#237;nh/219%20hs.xlsx" TargetMode="External"/><Relationship Id="rId1" Type="http://schemas.openxmlformats.org/officeDocument/2006/relationships/externalLinkPath" Target="https://d.docs.live.net/fcf5f757af0654b6/M&#225;y%20t&#237;nh/219%20h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.cong"/>
      <sheetName val="P.thu"/>
      <sheetName val="P.chi"/>
      <sheetName val="TH T-CBT"/>
      <sheetName val="BK"/>
      <sheetName val="Nhap"/>
      <sheetName val="Xuat"/>
      <sheetName val="giaybiennhan"/>
      <sheetName val="Chi"/>
      <sheetName val="TĐ"/>
      <sheetName val="chebien"/>
      <sheetName val="TH MUA TP"/>
      <sheetName val="TDHS.an"/>
      <sheetName val="SỔ TM"/>
      <sheetName val="Trang_tính1"/>
    </sheetNames>
    <sheetDataSet>
      <sheetData sheetId="0"/>
      <sheetData sheetId="1"/>
      <sheetData sheetId="2"/>
      <sheetData sheetId="3"/>
      <sheetData sheetId="4">
        <row r="12">
          <cell r="B12" t="str">
            <v>Mì tôm Kokomi</v>
          </cell>
        </row>
      </sheetData>
      <sheetData sheetId="5"/>
      <sheetData sheetId="6"/>
      <sheetData sheetId="7"/>
      <sheetData sheetId="8"/>
      <sheetData sheetId="9">
        <row r="6">
          <cell r="B6" t="str">
            <v>Mì tôm Kokomi</v>
          </cell>
        </row>
        <row r="19">
          <cell r="B19" t="str">
            <v>Thịt lợn (Mông, vai, ba chỉ)</v>
          </cell>
          <cell r="C19" t="str">
            <v>Kg</v>
          </cell>
        </row>
        <row r="21">
          <cell r="B21" t="str">
            <v>Đậu Phụ</v>
          </cell>
          <cell r="C21" t="str">
            <v>Kg</v>
          </cell>
        </row>
        <row r="25">
          <cell r="D25">
            <v>0.5</v>
          </cell>
        </row>
      </sheetData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Thứ 2+3+5"/>
      <sheetName val="Thứ 4"/>
      <sheetName val="Thứ 6"/>
      <sheetName val="Chủ nhật"/>
    </sheetNames>
    <sheetDataSet>
      <sheetData sheetId="0" refreshError="1">
        <row r="7">
          <cell r="D7">
            <v>26</v>
          </cell>
        </row>
        <row r="33">
          <cell r="D33">
            <v>12</v>
          </cell>
        </row>
        <row r="34">
          <cell r="D34">
            <v>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workbookViewId="0">
      <selection activeCell="H6" sqref="H6:H14"/>
    </sheetView>
  </sheetViews>
  <sheetFormatPr defaultRowHeight="15" x14ac:dyDescent="0.25"/>
  <cols>
    <col min="1" max="1" width="8.85546875" customWidth="1"/>
    <col min="2" max="2" width="17.140625" customWidth="1"/>
    <col min="3" max="3" width="6.28515625" customWidth="1"/>
    <col min="4" max="4" width="7.7109375" customWidth="1"/>
    <col min="5" max="5" width="10.5703125" customWidth="1"/>
    <col min="6" max="6" width="11.85546875" customWidth="1"/>
    <col min="7" max="7" width="10.85546875" customWidth="1"/>
    <col min="8" max="8" width="12.5703125" customWidth="1"/>
    <col min="9" max="9" width="15" customWidth="1"/>
    <col min="10" max="10" width="5.5703125" customWidth="1"/>
  </cols>
  <sheetData>
    <row r="1" spans="1:10" x14ac:dyDescent="0.25">
      <c r="A1" s="111" t="s">
        <v>0</v>
      </c>
      <c r="B1" s="111"/>
      <c r="C1" s="111"/>
      <c r="D1" s="111"/>
      <c r="E1" s="111"/>
      <c r="F1" s="1"/>
      <c r="G1" s="1"/>
      <c r="H1" s="1"/>
      <c r="I1" s="1"/>
      <c r="J1" s="1"/>
    </row>
    <row r="2" spans="1:10" x14ac:dyDescent="0.25">
      <c r="A2" s="111" t="s">
        <v>1</v>
      </c>
      <c r="B2" s="111"/>
      <c r="C2" s="111"/>
      <c r="D2" s="111"/>
      <c r="E2" s="111"/>
      <c r="F2" s="1"/>
      <c r="G2" s="1"/>
      <c r="H2" s="1"/>
      <c r="I2" s="1"/>
      <c r="J2" s="1"/>
    </row>
    <row r="3" spans="1:10" ht="15.75" x14ac:dyDescent="0.25">
      <c r="A3" s="112" t="s">
        <v>74</v>
      </c>
      <c r="B3" s="112"/>
      <c r="C3" s="112"/>
      <c r="D3" s="112"/>
      <c r="E3" s="112"/>
      <c r="F3" s="112"/>
      <c r="G3" s="112"/>
      <c r="H3" s="112"/>
      <c r="I3" s="112"/>
      <c r="J3" s="112"/>
    </row>
    <row r="4" spans="1:10" ht="18.75" x14ac:dyDescent="0.3">
      <c r="A4" s="113" t="s">
        <v>51</v>
      </c>
      <c r="B4" s="113"/>
      <c r="C4" s="113"/>
      <c r="D4" s="113"/>
      <c r="E4" s="113"/>
      <c r="F4" s="113"/>
      <c r="G4" s="113"/>
      <c r="H4" s="113"/>
      <c r="I4" s="113"/>
      <c r="J4" s="113"/>
    </row>
    <row r="5" spans="1:10" ht="31.5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</row>
    <row r="6" spans="1:10" x14ac:dyDescent="0.25">
      <c r="A6" s="82" t="s">
        <v>45</v>
      </c>
      <c r="B6" s="4" t="s">
        <v>46</v>
      </c>
      <c r="C6" s="5" t="s">
        <v>13</v>
      </c>
      <c r="D6" s="6">
        <v>220</v>
      </c>
      <c r="E6" s="5">
        <v>5000</v>
      </c>
      <c r="F6" s="5">
        <f>E6*D6</f>
        <v>1100000</v>
      </c>
      <c r="G6" s="84">
        <f>SUM(F6:F14)</f>
        <v>8461000</v>
      </c>
      <c r="H6" s="86" t="s">
        <v>64</v>
      </c>
      <c r="I6" s="7" t="s">
        <v>14</v>
      </c>
      <c r="J6" s="88" t="s">
        <v>15</v>
      </c>
    </row>
    <row r="7" spans="1:10" ht="25.5" x14ac:dyDescent="0.25">
      <c r="A7" s="82"/>
      <c r="B7" s="8" t="s">
        <v>16</v>
      </c>
      <c r="C7" s="9" t="s">
        <v>17</v>
      </c>
      <c r="D7" s="10">
        <v>43</v>
      </c>
      <c r="E7" s="9">
        <v>138000</v>
      </c>
      <c r="F7" s="9">
        <f>E7*D7</f>
        <v>5934000</v>
      </c>
      <c r="G7" s="84"/>
      <c r="H7" s="86"/>
      <c r="I7" s="11" t="s">
        <v>18</v>
      </c>
      <c r="J7" s="89"/>
    </row>
    <row r="8" spans="1:10" x14ac:dyDescent="0.25">
      <c r="A8" s="82"/>
      <c r="B8" s="9" t="s">
        <v>19</v>
      </c>
      <c r="C8" s="9" t="s">
        <v>17</v>
      </c>
      <c r="D8" s="10">
        <v>12</v>
      </c>
      <c r="E8" s="9">
        <v>25000</v>
      </c>
      <c r="F8" s="9">
        <f>E8*D8</f>
        <v>300000</v>
      </c>
      <c r="G8" s="84"/>
      <c r="H8" s="86"/>
      <c r="I8" s="7" t="s">
        <v>20</v>
      </c>
      <c r="J8" s="89"/>
    </row>
    <row r="9" spans="1:10" ht="25.5" x14ac:dyDescent="0.25">
      <c r="A9" s="82"/>
      <c r="B9" s="9" t="s">
        <v>21</v>
      </c>
      <c r="C9" s="9" t="s">
        <v>17</v>
      </c>
      <c r="D9" s="10">
        <v>20</v>
      </c>
      <c r="E9" s="9">
        <v>25000</v>
      </c>
      <c r="F9" s="9">
        <f>E9*D9</f>
        <v>500000</v>
      </c>
      <c r="G9" s="84"/>
      <c r="H9" s="86"/>
      <c r="I9" s="13" t="s">
        <v>22</v>
      </c>
      <c r="J9" s="89"/>
    </row>
    <row r="10" spans="1:10" x14ac:dyDescent="0.25">
      <c r="A10" s="82"/>
      <c r="B10" s="9" t="s">
        <v>23</v>
      </c>
      <c r="C10" s="9" t="s">
        <v>17</v>
      </c>
      <c r="D10" s="10">
        <v>20</v>
      </c>
      <c r="E10" s="9">
        <v>20000</v>
      </c>
      <c r="F10" s="9">
        <f>E10*D10</f>
        <v>400000</v>
      </c>
      <c r="G10" s="84"/>
      <c r="H10" s="86"/>
      <c r="I10" s="14" t="s">
        <v>24</v>
      </c>
      <c r="J10" s="89"/>
    </row>
    <row r="11" spans="1:10" x14ac:dyDescent="0.25">
      <c r="A11" s="82"/>
      <c r="B11" s="15" t="s">
        <v>25</v>
      </c>
      <c r="C11" s="15" t="s">
        <v>17</v>
      </c>
      <c r="D11" s="16">
        <v>2.4</v>
      </c>
      <c r="E11" s="15">
        <v>50000</v>
      </c>
      <c r="F11" s="15">
        <f>D11*E11</f>
        <v>120000</v>
      </c>
      <c r="G11" s="84"/>
      <c r="H11" s="86"/>
      <c r="I11" s="7" t="s">
        <v>26</v>
      </c>
      <c r="J11" s="89"/>
    </row>
    <row r="12" spans="1:10" x14ac:dyDescent="0.25">
      <c r="A12" s="82"/>
      <c r="B12" s="9" t="s">
        <v>27</v>
      </c>
      <c r="C12" s="15" t="s">
        <v>17</v>
      </c>
      <c r="D12" s="10">
        <f>0.5</f>
        <v>0.5</v>
      </c>
      <c r="E12" s="15">
        <v>70000</v>
      </c>
      <c r="F12" s="9">
        <f>E12*D12</f>
        <v>35000</v>
      </c>
      <c r="G12" s="84"/>
      <c r="H12" s="86"/>
      <c r="I12" s="91" t="s">
        <v>28</v>
      </c>
      <c r="J12" s="89"/>
    </row>
    <row r="13" spans="1:10" ht="25.5" x14ac:dyDescent="0.25">
      <c r="A13" s="82"/>
      <c r="B13" s="8" t="s">
        <v>29</v>
      </c>
      <c r="C13" s="15" t="s">
        <v>30</v>
      </c>
      <c r="D13" s="17">
        <v>4</v>
      </c>
      <c r="E13" s="15">
        <v>18000</v>
      </c>
      <c r="F13" s="9">
        <f>D13*E13</f>
        <v>72000</v>
      </c>
      <c r="G13" s="84"/>
      <c r="H13" s="86"/>
      <c r="I13" s="91"/>
      <c r="J13" s="89"/>
    </row>
    <row r="14" spans="1:10" x14ac:dyDescent="0.25">
      <c r="A14" s="83"/>
      <c r="B14" s="18" t="s">
        <v>31</v>
      </c>
      <c r="C14" s="18" t="s">
        <v>17</v>
      </c>
      <c r="D14" s="19">
        <v>120</v>
      </c>
      <c r="E14" s="18"/>
      <c r="F14" s="18"/>
      <c r="G14" s="85"/>
      <c r="H14" s="87"/>
      <c r="I14" s="20" t="s">
        <v>24</v>
      </c>
      <c r="J14" s="90"/>
    </row>
    <row r="15" spans="1:10" x14ac:dyDescent="0.25">
      <c r="A15" s="82" t="s">
        <v>47</v>
      </c>
      <c r="B15" s="4" t="s">
        <v>12</v>
      </c>
      <c r="C15" s="5" t="s">
        <v>13</v>
      </c>
      <c r="D15" s="6">
        <v>220</v>
      </c>
      <c r="E15" s="5">
        <v>8000</v>
      </c>
      <c r="F15" s="5">
        <f>E15*D15</f>
        <v>1760000</v>
      </c>
      <c r="G15" s="84">
        <f>SUM(F15:F23)</f>
        <v>8155000</v>
      </c>
      <c r="H15" s="86" t="s">
        <v>68</v>
      </c>
      <c r="I15" s="7" t="s">
        <v>14</v>
      </c>
      <c r="J15" s="88" t="s">
        <v>15</v>
      </c>
    </row>
    <row r="16" spans="1:10" ht="25.5" x14ac:dyDescent="0.25">
      <c r="A16" s="82"/>
      <c r="B16" s="8" t="s">
        <v>16</v>
      </c>
      <c r="C16" s="9" t="s">
        <v>17</v>
      </c>
      <c r="D16" s="10">
        <v>36</v>
      </c>
      <c r="E16" s="9">
        <v>138000</v>
      </c>
      <c r="F16" s="9">
        <f>E16*D16</f>
        <v>4968000</v>
      </c>
      <c r="G16" s="84"/>
      <c r="H16" s="86"/>
      <c r="I16" s="11" t="s">
        <v>12</v>
      </c>
      <c r="J16" s="89"/>
    </row>
    <row r="17" spans="1:10" x14ac:dyDescent="0.25">
      <c r="A17" s="82"/>
      <c r="B17" s="9" t="s">
        <v>19</v>
      </c>
      <c r="C17" s="9" t="s">
        <v>17</v>
      </c>
      <c r="D17" s="10">
        <v>12</v>
      </c>
      <c r="E17" s="9">
        <v>25000</v>
      </c>
      <c r="F17" s="9">
        <f>E17*D17</f>
        <v>300000</v>
      </c>
      <c r="G17" s="84"/>
      <c r="H17" s="86"/>
      <c r="I17" s="7" t="s">
        <v>20</v>
      </c>
      <c r="J17" s="89"/>
    </row>
    <row r="18" spans="1:10" ht="25.5" x14ac:dyDescent="0.25">
      <c r="A18" s="82"/>
      <c r="B18" s="9" t="s">
        <v>21</v>
      </c>
      <c r="C18" s="9" t="s">
        <v>17</v>
      </c>
      <c r="D18" s="10">
        <v>20</v>
      </c>
      <c r="E18" s="9">
        <v>25000</v>
      </c>
      <c r="F18" s="9">
        <f>E18*D18</f>
        <v>500000</v>
      </c>
      <c r="G18" s="84"/>
      <c r="H18" s="86"/>
      <c r="I18" s="13" t="s">
        <v>22</v>
      </c>
      <c r="J18" s="89"/>
    </row>
    <row r="19" spans="1:10" x14ac:dyDescent="0.25">
      <c r="A19" s="82"/>
      <c r="B19" s="9" t="s">
        <v>23</v>
      </c>
      <c r="C19" s="9" t="s">
        <v>17</v>
      </c>
      <c r="D19" s="10">
        <v>20</v>
      </c>
      <c r="E19" s="9">
        <v>20000</v>
      </c>
      <c r="F19" s="9">
        <f>E19*D19</f>
        <v>400000</v>
      </c>
      <c r="G19" s="84"/>
      <c r="H19" s="86"/>
      <c r="I19" s="14" t="s">
        <v>24</v>
      </c>
      <c r="J19" s="89"/>
    </row>
    <row r="20" spans="1:10" x14ac:dyDescent="0.25">
      <c r="A20" s="82"/>
      <c r="B20" s="15" t="s">
        <v>25</v>
      </c>
      <c r="C20" s="15" t="s">
        <v>17</v>
      </c>
      <c r="D20" s="16">
        <v>2.4</v>
      </c>
      <c r="E20" s="15">
        <v>50000</v>
      </c>
      <c r="F20" s="15">
        <f>D20*E20</f>
        <v>120000</v>
      </c>
      <c r="G20" s="84"/>
      <c r="H20" s="86"/>
      <c r="I20" s="7" t="s">
        <v>26</v>
      </c>
      <c r="J20" s="89"/>
    </row>
    <row r="21" spans="1:10" x14ac:dyDescent="0.25">
      <c r="A21" s="82"/>
      <c r="B21" s="9" t="s">
        <v>27</v>
      </c>
      <c r="C21" s="15" t="s">
        <v>17</v>
      </c>
      <c r="D21" s="10">
        <f>0.5</f>
        <v>0.5</v>
      </c>
      <c r="E21" s="15">
        <v>70000</v>
      </c>
      <c r="F21" s="9">
        <f>E21*D21</f>
        <v>35000</v>
      </c>
      <c r="G21" s="84"/>
      <c r="H21" s="86"/>
      <c r="I21" s="91" t="s">
        <v>28</v>
      </c>
      <c r="J21" s="89"/>
    </row>
    <row r="22" spans="1:10" ht="25.5" x14ac:dyDescent="0.25">
      <c r="A22" s="82"/>
      <c r="B22" s="8" t="s">
        <v>29</v>
      </c>
      <c r="C22" s="15" t="s">
        <v>30</v>
      </c>
      <c r="D22" s="17">
        <v>4</v>
      </c>
      <c r="E22" s="15">
        <v>18000</v>
      </c>
      <c r="F22" s="9">
        <f>D22*E22</f>
        <v>72000</v>
      </c>
      <c r="G22" s="84"/>
      <c r="H22" s="86"/>
      <c r="I22" s="91"/>
      <c r="J22" s="89"/>
    </row>
    <row r="23" spans="1:10" x14ac:dyDescent="0.25">
      <c r="A23" s="83"/>
      <c r="B23" s="18" t="s">
        <v>31</v>
      </c>
      <c r="C23" s="18" t="s">
        <v>17</v>
      </c>
      <c r="D23" s="19">
        <v>120</v>
      </c>
      <c r="E23" s="18"/>
      <c r="F23" s="18"/>
      <c r="G23" s="85"/>
      <c r="H23" s="87"/>
      <c r="I23" s="20" t="s">
        <v>24</v>
      </c>
      <c r="J23" s="90"/>
    </row>
    <row r="24" spans="1:10" x14ac:dyDescent="0.25">
      <c r="A24" s="106" t="s">
        <v>48</v>
      </c>
      <c r="B24" s="21" t="s">
        <v>12</v>
      </c>
      <c r="C24" s="21" t="s">
        <v>32</v>
      </c>
      <c r="D24" s="22">
        <v>220</v>
      </c>
      <c r="E24" s="21">
        <v>8000</v>
      </c>
      <c r="F24" s="21">
        <f t="shared" ref="F24:F25" si="0">E24*D24</f>
        <v>1760000</v>
      </c>
      <c r="G24" s="107">
        <f>SUM(F24:F32)</f>
        <v>8125000</v>
      </c>
      <c r="H24" s="108" t="s">
        <v>49</v>
      </c>
      <c r="I24" s="23" t="s">
        <v>14</v>
      </c>
      <c r="J24" s="88" t="s">
        <v>15</v>
      </c>
    </row>
    <row r="25" spans="1:10" ht="25.5" x14ac:dyDescent="0.25">
      <c r="A25" s="82"/>
      <c r="B25" s="8" t="s">
        <v>16</v>
      </c>
      <c r="C25" s="9" t="s">
        <v>17</v>
      </c>
      <c r="D25" s="10">
        <v>39</v>
      </c>
      <c r="E25" s="9">
        <v>138000</v>
      </c>
      <c r="F25" s="9">
        <f t="shared" si="0"/>
        <v>5382000</v>
      </c>
      <c r="G25" s="84"/>
      <c r="H25" s="86"/>
      <c r="I25" s="11" t="s">
        <v>12</v>
      </c>
      <c r="J25" s="89"/>
    </row>
    <row r="26" spans="1:10" x14ac:dyDescent="0.25">
      <c r="A26" s="82"/>
      <c r="B26" s="8" t="s">
        <v>33</v>
      </c>
      <c r="C26" s="15" t="s">
        <v>17</v>
      </c>
      <c r="D26" s="10">
        <v>13</v>
      </c>
      <c r="E26" s="9">
        <v>22000</v>
      </c>
      <c r="F26" s="9">
        <f>D26*E26</f>
        <v>286000</v>
      </c>
      <c r="G26" s="84"/>
      <c r="H26" s="86"/>
      <c r="I26" s="7" t="s">
        <v>20</v>
      </c>
      <c r="J26" s="89"/>
    </row>
    <row r="27" spans="1:10" x14ac:dyDescent="0.25">
      <c r="A27" s="82"/>
      <c r="B27" s="9" t="s">
        <v>23</v>
      </c>
      <c r="C27" s="15" t="s">
        <v>17</v>
      </c>
      <c r="D27" s="10">
        <v>20</v>
      </c>
      <c r="E27" s="9">
        <v>20000</v>
      </c>
      <c r="F27" s="9">
        <f t="shared" ref="F27:F30" si="1">E27*D27</f>
        <v>400000</v>
      </c>
      <c r="G27" s="84"/>
      <c r="H27" s="86"/>
      <c r="I27" s="13" t="s">
        <v>34</v>
      </c>
      <c r="J27" s="89"/>
    </row>
    <row r="28" spans="1:10" x14ac:dyDescent="0.25">
      <c r="A28" s="82"/>
      <c r="B28" s="9" t="s">
        <v>35</v>
      </c>
      <c r="C28" s="15" t="s">
        <v>13</v>
      </c>
      <c r="D28" s="10">
        <v>12</v>
      </c>
      <c r="E28" s="15">
        <v>10000</v>
      </c>
      <c r="F28" s="15">
        <f t="shared" si="1"/>
        <v>120000</v>
      </c>
      <c r="G28" s="84"/>
      <c r="H28" s="86"/>
      <c r="I28" s="14" t="s">
        <v>24</v>
      </c>
      <c r="J28" s="89"/>
    </row>
    <row r="29" spans="1:10" x14ac:dyDescent="0.25">
      <c r="A29" s="82"/>
      <c r="B29" s="9" t="s">
        <v>27</v>
      </c>
      <c r="C29" s="15" t="s">
        <v>17</v>
      </c>
      <c r="D29" s="10">
        <v>1</v>
      </c>
      <c r="E29" s="15">
        <v>70000</v>
      </c>
      <c r="F29" s="15">
        <f t="shared" si="1"/>
        <v>70000</v>
      </c>
      <c r="G29" s="84"/>
      <c r="H29" s="86"/>
      <c r="I29" s="7" t="s">
        <v>26</v>
      </c>
      <c r="J29" s="89"/>
    </row>
    <row r="30" spans="1:10" x14ac:dyDescent="0.25">
      <c r="A30" s="82"/>
      <c r="B30" s="9" t="s">
        <v>36</v>
      </c>
      <c r="C30" s="15" t="s">
        <v>17</v>
      </c>
      <c r="D30" s="10">
        <v>1</v>
      </c>
      <c r="E30" s="15">
        <v>35000</v>
      </c>
      <c r="F30" s="15">
        <f t="shared" si="1"/>
        <v>35000</v>
      </c>
      <c r="G30" s="84"/>
      <c r="H30" s="86"/>
      <c r="I30" s="25" t="s">
        <v>37</v>
      </c>
      <c r="J30" s="89"/>
    </row>
    <row r="31" spans="1:10" ht="25.5" x14ac:dyDescent="0.25">
      <c r="A31" s="82"/>
      <c r="B31" s="8" t="s">
        <v>29</v>
      </c>
      <c r="C31" s="15" t="s">
        <v>30</v>
      </c>
      <c r="D31" s="17">
        <v>4</v>
      </c>
      <c r="E31" s="15">
        <v>18000</v>
      </c>
      <c r="F31" s="9">
        <f>D31*E31</f>
        <v>72000</v>
      </c>
      <c r="G31" s="84"/>
      <c r="H31" s="109"/>
      <c r="I31" s="11" t="s">
        <v>24</v>
      </c>
      <c r="J31" s="110"/>
    </row>
    <row r="32" spans="1:10" x14ac:dyDescent="0.25">
      <c r="A32" s="83"/>
      <c r="B32" s="18" t="s">
        <v>31</v>
      </c>
      <c r="C32" s="18" t="s">
        <v>17</v>
      </c>
      <c r="D32" s="19">
        <v>120</v>
      </c>
      <c r="E32" s="18"/>
      <c r="F32" s="18"/>
      <c r="G32" s="85"/>
      <c r="H32" s="87"/>
      <c r="I32" s="26"/>
      <c r="J32" s="90"/>
    </row>
    <row r="33" spans="1:10" ht="72" x14ac:dyDescent="0.25">
      <c r="A33" s="3" t="s">
        <v>38</v>
      </c>
      <c r="B33" s="27" t="s">
        <v>12</v>
      </c>
      <c r="C33" s="27" t="s">
        <v>32</v>
      </c>
      <c r="D33" s="28">
        <v>220</v>
      </c>
      <c r="E33" s="27">
        <v>8000</v>
      </c>
      <c r="F33" s="27">
        <f t="shared" ref="F33" si="2">E33*D33</f>
        <v>1760000</v>
      </c>
      <c r="G33" s="29">
        <f>SUM(F33:F33)</f>
        <v>1760000</v>
      </c>
      <c r="H33" s="24" t="s">
        <v>39</v>
      </c>
      <c r="I33" s="30" t="s">
        <v>40</v>
      </c>
      <c r="J33" s="12" t="s">
        <v>15</v>
      </c>
    </row>
    <row r="34" spans="1:10" x14ac:dyDescent="0.25">
      <c r="A34" s="92" t="s">
        <v>50</v>
      </c>
      <c r="B34" s="93"/>
      <c r="C34" s="96">
        <f>SUM(G6+G15*2+G24*2+G33)</f>
        <v>42781000</v>
      </c>
      <c r="D34" s="97"/>
      <c r="E34" s="97"/>
      <c r="F34" s="97"/>
      <c r="G34" s="97"/>
      <c r="H34" s="97"/>
      <c r="I34" s="97"/>
      <c r="J34" s="98"/>
    </row>
    <row r="35" spans="1:10" x14ac:dyDescent="0.25">
      <c r="A35" s="94"/>
      <c r="B35" s="95"/>
      <c r="C35" s="99"/>
      <c r="D35" s="100"/>
      <c r="E35" s="100"/>
      <c r="F35" s="100"/>
      <c r="G35" s="100"/>
      <c r="H35" s="100"/>
      <c r="I35" s="100"/>
      <c r="J35" s="101"/>
    </row>
    <row r="36" spans="1:10" ht="18.75" x14ac:dyDescent="0.3">
      <c r="A36" s="102" t="s">
        <v>41</v>
      </c>
      <c r="B36" s="102"/>
      <c r="C36" s="31"/>
      <c r="D36" s="103"/>
      <c r="E36" s="103"/>
      <c r="F36" s="104" t="s">
        <v>42</v>
      </c>
      <c r="G36" s="104"/>
      <c r="H36" s="104"/>
      <c r="I36" s="104"/>
      <c r="J36" s="104"/>
    </row>
    <row r="43" spans="1:10" x14ac:dyDescent="0.25">
      <c r="A43" s="105" t="s">
        <v>43</v>
      </c>
      <c r="B43" s="105"/>
      <c r="C43" s="105"/>
      <c r="F43" s="105" t="s">
        <v>44</v>
      </c>
      <c r="G43" s="105"/>
      <c r="H43" s="105"/>
      <c r="I43" s="105"/>
      <c r="J43" s="105"/>
    </row>
  </sheetData>
  <mergeCells count="25">
    <mergeCell ref="A1:E1"/>
    <mergeCell ref="A2:E2"/>
    <mergeCell ref="A3:J3"/>
    <mergeCell ref="A4:J4"/>
    <mergeCell ref="A6:A14"/>
    <mergeCell ref="G6:G14"/>
    <mergeCell ref="H6:H14"/>
    <mergeCell ref="J6:J14"/>
    <mergeCell ref="I12:I13"/>
    <mergeCell ref="A43:C43"/>
    <mergeCell ref="F43:J43"/>
    <mergeCell ref="A24:A32"/>
    <mergeCell ref="G24:G32"/>
    <mergeCell ref="H24:H32"/>
    <mergeCell ref="J24:J32"/>
    <mergeCell ref="A34:B35"/>
    <mergeCell ref="C34:J35"/>
    <mergeCell ref="A36:B36"/>
    <mergeCell ref="D36:E36"/>
    <mergeCell ref="F36:J36"/>
    <mergeCell ref="A15:A23"/>
    <mergeCell ref="G15:G23"/>
    <mergeCell ref="H15:H23"/>
    <mergeCell ref="J15:J23"/>
    <mergeCell ref="I21:I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10A60-D587-4BAA-88DA-EE14360F1201}">
  <dimension ref="A1:I20"/>
  <sheetViews>
    <sheetView workbookViewId="0">
      <selection activeCell="B10" sqref="B10"/>
    </sheetView>
  </sheetViews>
  <sheetFormatPr defaultRowHeight="15" x14ac:dyDescent="0.25"/>
  <cols>
    <col min="1" max="1" width="11.140625" customWidth="1"/>
    <col min="2" max="2" width="18.57031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30" t="s">
        <v>0</v>
      </c>
      <c r="B1" s="130"/>
      <c r="C1" s="130"/>
      <c r="D1" s="130"/>
      <c r="E1" s="130"/>
      <c r="F1" s="130"/>
      <c r="G1" s="32"/>
      <c r="H1" s="32"/>
      <c r="I1" s="33"/>
    </row>
    <row r="2" spans="1:9" ht="18.75" x14ac:dyDescent="0.25">
      <c r="A2" s="130" t="s">
        <v>1</v>
      </c>
      <c r="B2" s="130"/>
      <c r="C2" s="130"/>
      <c r="D2" s="130"/>
      <c r="E2" s="130"/>
      <c r="F2" s="130"/>
      <c r="G2" s="32"/>
      <c r="H2" s="32"/>
      <c r="I2" s="33"/>
    </row>
    <row r="3" spans="1:9" ht="18.75" x14ac:dyDescent="0.25">
      <c r="A3" s="131" t="s">
        <v>52</v>
      </c>
      <c r="B3" s="131"/>
      <c r="C3" s="131"/>
      <c r="D3" s="131"/>
      <c r="E3" s="131"/>
      <c r="F3" s="131"/>
      <c r="G3" s="131"/>
      <c r="H3" s="131"/>
      <c r="I3" s="131"/>
    </row>
    <row r="4" spans="1:9" ht="18.75" x14ac:dyDescent="0.25">
      <c r="A4" s="132" t="s">
        <v>65</v>
      </c>
      <c r="B4" s="132"/>
      <c r="C4" s="132"/>
      <c r="D4" s="132"/>
      <c r="E4" s="132"/>
      <c r="F4" s="132"/>
      <c r="G4" s="132"/>
      <c r="H4" s="132"/>
      <c r="I4" s="132"/>
    </row>
    <row r="5" spans="1:9" x14ac:dyDescent="0.25">
      <c r="A5" s="122" t="s">
        <v>53</v>
      </c>
      <c r="B5" s="122" t="s">
        <v>3</v>
      </c>
      <c r="C5" s="122" t="s">
        <v>54</v>
      </c>
      <c r="D5" s="122" t="s">
        <v>55</v>
      </c>
      <c r="E5" s="120" t="s">
        <v>6</v>
      </c>
      <c r="F5" s="120" t="s">
        <v>7</v>
      </c>
      <c r="G5" s="120" t="s">
        <v>56</v>
      </c>
      <c r="H5" s="120" t="s">
        <v>57</v>
      </c>
      <c r="I5" s="122" t="s">
        <v>11</v>
      </c>
    </row>
    <row r="6" spans="1:9" x14ac:dyDescent="0.25">
      <c r="A6" s="123"/>
      <c r="B6" s="123"/>
      <c r="C6" s="123"/>
      <c r="D6" s="123"/>
      <c r="E6" s="121"/>
      <c r="F6" s="121"/>
      <c r="G6" s="121"/>
      <c r="H6" s="121"/>
      <c r="I6" s="123"/>
    </row>
    <row r="7" spans="1:9" ht="18.75" x14ac:dyDescent="0.25">
      <c r="A7" s="35" t="s">
        <v>58</v>
      </c>
      <c r="B7" s="36" t="s">
        <v>46</v>
      </c>
      <c r="C7" s="37" t="s">
        <v>13</v>
      </c>
      <c r="D7" s="37">
        <v>220</v>
      </c>
      <c r="E7" s="38">
        <v>5000</v>
      </c>
      <c r="F7" s="38">
        <f>E7*D7</f>
        <v>1100000</v>
      </c>
      <c r="G7" s="124">
        <f>SUM(F7:F17)</f>
        <v>8461000</v>
      </c>
      <c r="H7" s="124">
        <f>G7/D7</f>
        <v>38459.090909090912</v>
      </c>
      <c r="I7" s="127" t="s">
        <v>15</v>
      </c>
    </row>
    <row r="8" spans="1:9" ht="31.5" x14ac:dyDescent="0.25">
      <c r="A8" s="114" t="s">
        <v>59</v>
      </c>
      <c r="B8" s="40" t="str">
        <f>[1]TĐ!B19</f>
        <v>Thịt lợn (Mông, vai, ba chỉ)</v>
      </c>
      <c r="C8" s="41" t="str">
        <f>[1]TĐ!C19</f>
        <v>Kg</v>
      </c>
      <c r="D8" s="42">
        <v>21.5</v>
      </c>
      <c r="E8" s="43">
        <v>138000</v>
      </c>
      <c r="F8" s="43">
        <f>D8*E8</f>
        <v>2967000</v>
      </c>
      <c r="G8" s="125"/>
      <c r="H8" s="125"/>
      <c r="I8" s="128"/>
    </row>
    <row r="9" spans="1:9" ht="15.75" x14ac:dyDescent="0.25">
      <c r="A9" s="115"/>
      <c r="B9" s="44" t="str">
        <f>[1]TĐ!B21</f>
        <v>Đậu Phụ</v>
      </c>
      <c r="C9" s="45" t="str">
        <f>[1]TĐ!C21</f>
        <v>Kg</v>
      </c>
      <c r="D9" s="46">
        <v>20</v>
      </c>
      <c r="E9" s="47">
        <v>25000</v>
      </c>
      <c r="F9" s="47">
        <f t="shared" ref="F9:F12" si="0">D9*E9</f>
        <v>500000</v>
      </c>
      <c r="G9" s="125"/>
      <c r="H9" s="125"/>
      <c r="I9" s="128"/>
    </row>
    <row r="10" spans="1:9" ht="15.75" x14ac:dyDescent="0.25">
      <c r="A10" s="115"/>
      <c r="B10" s="48" t="str">
        <f>Sheet1!B10</f>
        <v>Rau, củ, quả</v>
      </c>
      <c r="C10" s="45" t="s">
        <v>17</v>
      </c>
      <c r="D10" s="49">
        <v>10</v>
      </c>
      <c r="E10" s="50">
        <v>20000</v>
      </c>
      <c r="F10" s="47">
        <f t="shared" si="0"/>
        <v>200000</v>
      </c>
      <c r="G10" s="125"/>
      <c r="H10" s="125"/>
      <c r="I10" s="128"/>
    </row>
    <row r="11" spans="1:9" ht="15.75" x14ac:dyDescent="0.25">
      <c r="A11" s="115"/>
      <c r="B11" s="48" t="s">
        <v>25</v>
      </c>
      <c r="C11" s="45" t="s">
        <v>17</v>
      </c>
      <c r="D11" s="51">
        <v>2.4</v>
      </c>
      <c r="E11" s="50">
        <v>50000</v>
      </c>
      <c r="F11" s="47">
        <f t="shared" si="0"/>
        <v>120000</v>
      </c>
      <c r="G11" s="125"/>
      <c r="H11" s="125"/>
      <c r="I11" s="128"/>
    </row>
    <row r="12" spans="1:9" ht="15.75" x14ac:dyDescent="0.25">
      <c r="A12" s="115"/>
      <c r="B12" s="52" t="s">
        <v>27</v>
      </c>
      <c r="C12" s="45" t="s">
        <v>17</v>
      </c>
      <c r="D12" s="46">
        <f>[1]TĐ!D25</f>
        <v>0.5</v>
      </c>
      <c r="E12" s="50">
        <v>70000</v>
      </c>
      <c r="F12" s="47">
        <f t="shared" si="0"/>
        <v>35000</v>
      </c>
      <c r="G12" s="125"/>
      <c r="H12" s="125"/>
      <c r="I12" s="128"/>
    </row>
    <row r="13" spans="1:9" ht="15.75" x14ac:dyDescent="0.25">
      <c r="A13" s="116"/>
      <c r="B13" s="53" t="s">
        <v>31</v>
      </c>
      <c r="C13" s="54" t="s">
        <v>17</v>
      </c>
      <c r="D13" s="54">
        <v>60</v>
      </c>
      <c r="E13" s="55"/>
      <c r="F13" s="55"/>
      <c r="G13" s="125"/>
      <c r="H13" s="125"/>
      <c r="I13" s="128"/>
    </row>
    <row r="14" spans="1:9" ht="15.75" x14ac:dyDescent="0.25">
      <c r="A14" s="115" t="s">
        <v>60</v>
      </c>
      <c r="B14" s="56" t="s">
        <v>61</v>
      </c>
      <c r="C14" s="57" t="s">
        <v>17</v>
      </c>
      <c r="D14" s="57">
        <f>D8</f>
        <v>21.5</v>
      </c>
      <c r="E14" s="58">
        <f>E8</f>
        <v>138000</v>
      </c>
      <c r="F14" s="58">
        <f t="shared" ref="F14:F17" si="1">D14*E14</f>
        <v>2967000</v>
      </c>
      <c r="G14" s="125"/>
      <c r="H14" s="125"/>
      <c r="I14" s="128"/>
    </row>
    <row r="15" spans="1:9" ht="15.75" x14ac:dyDescent="0.25">
      <c r="A15" s="115"/>
      <c r="B15" s="59" t="s">
        <v>19</v>
      </c>
      <c r="C15" s="60" t="str">
        <f>C9</f>
        <v>Kg</v>
      </c>
      <c r="D15" s="61">
        <v>12</v>
      </c>
      <c r="E15" s="47">
        <v>25000</v>
      </c>
      <c r="F15" s="47">
        <f t="shared" si="1"/>
        <v>300000</v>
      </c>
      <c r="G15" s="125"/>
      <c r="H15" s="125"/>
      <c r="I15" s="128"/>
    </row>
    <row r="16" spans="1:9" ht="31.5" x14ac:dyDescent="0.25">
      <c r="A16" s="115"/>
      <c r="B16" s="48" t="s">
        <v>29</v>
      </c>
      <c r="C16" s="62" t="s">
        <v>30</v>
      </c>
      <c r="D16" s="63">
        <v>4</v>
      </c>
      <c r="E16" s="64">
        <v>18000</v>
      </c>
      <c r="F16" s="52">
        <f>D16*E16</f>
        <v>72000</v>
      </c>
      <c r="G16" s="125"/>
      <c r="H16" s="125"/>
      <c r="I16" s="128"/>
    </row>
    <row r="17" spans="1:9" ht="15.75" x14ac:dyDescent="0.25">
      <c r="A17" s="115"/>
      <c r="B17" s="48" t="str">
        <f>B10</f>
        <v>Rau, củ, quả</v>
      </c>
      <c r="C17" s="45" t="s">
        <v>17</v>
      </c>
      <c r="D17" s="49">
        <f>D10</f>
        <v>10</v>
      </c>
      <c r="E17" s="50">
        <f>E10</f>
        <v>20000</v>
      </c>
      <c r="F17" s="50">
        <f t="shared" si="1"/>
        <v>200000</v>
      </c>
      <c r="G17" s="125"/>
      <c r="H17" s="125"/>
      <c r="I17" s="128"/>
    </row>
    <row r="18" spans="1:9" ht="15.75" x14ac:dyDescent="0.25">
      <c r="A18" s="115"/>
      <c r="B18" s="52" t="s">
        <v>31</v>
      </c>
      <c r="C18" s="54" t="s">
        <v>17</v>
      </c>
      <c r="D18" s="54">
        <f>D13</f>
        <v>60</v>
      </c>
      <c r="E18" s="55"/>
      <c r="F18" s="55"/>
      <c r="G18" s="126"/>
      <c r="H18" s="126"/>
      <c r="I18" s="129"/>
    </row>
    <row r="19" spans="1:9" ht="18.75" x14ac:dyDescent="0.25">
      <c r="A19" s="117" t="s">
        <v>62</v>
      </c>
      <c r="B19" s="117"/>
      <c r="C19" s="117"/>
      <c r="D19" s="117"/>
      <c r="E19" s="117"/>
      <c r="F19" s="66"/>
      <c r="G19" s="66"/>
      <c r="H19" s="118" t="s">
        <v>63</v>
      </c>
      <c r="I19" s="118"/>
    </row>
    <row r="20" spans="1:9" ht="18.75" x14ac:dyDescent="0.25">
      <c r="A20" s="119" t="s">
        <v>66</v>
      </c>
      <c r="B20" s="119"/>
      <c r="C20" s="119"/>
      <c r="D20" s="119"/>
      <c r="E20" s="119"/>
      <c r="F20" s="119"/>
      <c r="G20" s="119"/>
      <c r="H20" s="119"/>
      <c r="I20" s="32"/>
    </row>
  </sheetData>
  <mergeCells count="21"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G7:G18"/>
    <mergeCell ref="H7:H18"/>
    <mergeCell ref="I7:I18"/>
    <mergeCell ref="A8:A13"/>
    <mergeCell ref="A14:A18"/>
    <mergeCell ref="A19:E19"/>
    <mergeCell ref="H19:I19"/>
    <mergeCell ref="A20:H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7537-3F95-426B-87EE-C8DA5B7206BE}">
  <dimension ref="A1:I20"/>
  <sheetViews>
    <sheetView workbookViewId="0">
      <selection activeCell="B10" sqref="B10"/>
    </sheetView>
  </sheetViews>
  <sheetFormatPr defaultRowHeight="15" x14ac:dyDescent="0.25"/>
  <cols>
    <col min="1" max="1" width="11.140625" customWidth="1"/>
    <col min="2" max="2" width="18.57031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30" t="s">
        <v>0</v>
      </c>
      <c r="B1" s="130"/>
      <c r="C1" s="130"/>
      <c r="D1" s="130"/>
      <c r="E1" s="130"/>
      <c r="F1" s="130"/>
      <c r="G1" s="32"/>
      <c r="H1" s="32"/>
      <c r="I1" s="33"/>
    </row>
    <row r="2" spans="1:9" ht="18.75" x14ac:dyDescent="0.25">
      <c r="A2" s="130" t="s">
        <v>1</v>
      </c>
      <c r="B2" s="130"/>
      <c r="C2" s="130"/>
      <c r="D2" s="130"/>
      <c r="E2" s="130"/>
      <c r="F2" s="130"/>
      <c r="G2" s="32"/>
      <c r="H2" s="32"/>
      <c r="I2" s="33"/>
    </row>
    <row r="3" spans="1:9" ht="18.75" x14ac:dyDescent="0.25">
      <c r="A3" s="131" t="s">
        <v>52</v>
      </c>
      <c r="B3" s="131"/>
      <c r="C3" s="131"/>
      <c r="D3" s="131"/>
      <c r="E3" s="131"/>
      <c r="F3" s="131"/>
      <c r="G3" s="131"/>
      <c r="H3" s="131"/>
      <c r="I3" s="131"/>
    </row>
    <row r="4" spans="1:9" ht="18.75" x14ac:dyDescent="0.25">
      <c r="A4" s="132" t="s">
        <v>67</v>
      </c>
      <c r="B4" s="132"/>
      <c r="C4" s="132"/>
      <c r="D4" s="132"/>
      <c r="E4" s="132"/>
      <c r="F4" s="132"/>
      <c r="G4" s="132"/>
      <c r="H4" s="132"/>
      <c r="I4" s="132"/>
    </row>
    <row r="5" spans="1:9" x14ac:dyDescent="0.25">
      <c r="A5" s="122" t="s">
        <v>53</v>
      </c>
      <c r="B5" s="122" t="s">
        <v>3</v>
      </c>
      <c r="C5" s="122" t="s">
        <v>54</v>
      </c>
      <c r="D5" s="122" t="s">
        <v>55</v>
      </c>
      <c r="E5" s="120" t="s">
        <v>6</v>
      </c>
      <c r="F5" s="120" t="s">
        <v>7</v>
      </c>
      <c r="G5" s="120" t="s">
        <v>56</v>
      </c>
      <c r="H5" s="120" t="s">
        <v>57</v>
      </c>
      <c r="I5" s="122" t="s">
        <v>11</v>
      </c>
    </row>
    <row r="6" spans="1:9" x14ac:dyDescent="0.25">
      <c r="A6" s="123"/>
      <c r="B6" s="123"/>
      <c r="C6" s="123"/>
      <c r="D6" s="123"/>
      <c r="E6" s="121"/>
      <c r="F6" s="121"/>
      <c r="G6" s="121"/>
      <c r="H6" s="121"/>
      <c r="I6" s="123"/>
    </row>
    <row r="7" spans="1:9" ht="18.75" x14ac:dyDescent="0.25">
      <c r="A7" s="35" t="s">
        <v>58</v>
      </c>
      <c r="B7" s="36" t="s">
        <v>12</v>
      </c>
      <c r="C7" s="37" t="s">
        <v>13</v>
      </c>
      <c r="D7" s="37">
        <v>220</v>
      </c>
      <c r="E7" s="38">
        <v>8000</v>
      </c>
      <c r="F7" s="38">
        <f>E7*D7</f>
        <v>1760000</v>
      </c>
      <c r="G7" s="124">
        <f>SUM(F7:F17)</f>
        <v>8155000</v>
      </c>
      <c r="H7" s="124">
        <f>G7/D7</f>
        <v>37068.181818181816</v>
      </c>
      <c r="I7" s="127" t="s">
        <v>15</v>
      </c>
    </row>
    <row r="8" spans="1:9" ht="31.5" x14ac:dyDescent="0.25">
      <c r="A8" s="114" t="s">
        <v>59</v>
      </c>
      <c r="B8" s="40" t="str">
        <f>[1]TĐ!B19</f>
        <v>Thịt lợn (Mông, vai, ba chỉ)</v>
      </c>
      <c r="C8" s="41" t="str">
        <f>[1]TĐ!C19</f>
        <v>Kg</v>
      </c>
      <c r="D8" s="42">
        <v>18</v>
      </c>
      <c r="E8" s="43">
        <v>138000</v>
      </c>
      <c r="F8" s="43">
        <f>D8*E8</f>
        <v>2484000</v>
      </c>
      <c r="G8" s="125"/>
      <c r="H8" s="125"/>
      <c r="I8" s="128"/>
    </row>
    <row r="9" spans="1:9" ht="15.75" x14ac:dyDescent="0.25">
      <c r="A9" s="115"/>
      <c r="B9" s="44" t="str">
        <f>[1]TĐ!B21</f>
        <v>Đậu Phụ</v>
      </c>
      <c r="C9" s="45" t="str">
        <f>[1]TĐ!C21</f>
        <v>Kg</v>
      </c>
      <c r="D9" s="46">
        <v>20</v>
      </c>
      <c r="E9" s="47">
        <v>25000</v>
      </c>
      <c r="F9" s="47">
        <f t="shared" ref="F9:F12" si="0">D9*E9</f>
        <v>500000</v>
      </c>
      <c r="G9" s="125"/>
      <c r="H9" s="125"/>
      <c r="I9" s="128"/>
    </row>
    <row r="10" spans="1:9" ht="15.75" x14ac:dyDescent="0.25">
      <c r="A10" s="115"/>
      <c r="B10" s="48" t="str">
        <f>Sheet1!B10</f>
        <v>Rau, củ, quả</v>
      </c>
      <c r="C10" s="45" t="s">
        <v>17</v>
      </c>
      <c r="D10" s="49">
        <v>10</v>
      </c>
      <c r="E10" s="50">
        <v>20000</v>
      </c>
      <c r="F10" s="47">
        <f t="shared" si="0"/>
        <v>200000</v>
      </c>
      <c r="G10" s="125"/>
      <c r="H10" s="125"/>
      <c r="I10" s="128"/>
    </row>
    <row r="11" spans="1:9" ht="15.75" x14ac:dyDescent="0.25">
      <c r="A11" s="115"/>
      <c r="B11" s="48" t="s">
        <v>25</v>
      </c>
      <c r="C11" s="45" t="s">
        <v>17</v>
      </c>
      <c r="D11" s="51">
        <v>2.4</v>
      </c>
      <c r="E11" s="50">
        <v>50000</v>
      </c>
      <c r="F11" s="47">
        <f t="shared" si="0"/>
        <v>120000</v>
      </c>
      <c r="G11" s="125"/>
      <c r="H11" s="125"/>
      <c r="I11" s="128"/>
    </row>
    <row r="12" spans="1:9" ht="15.75" x14ac:dyDescent="0.25">
      <c r="A12" s="115"/>
      <c r="B12" s="52" t="s">
        <v>27</v>
      </c>
      <c r="C12" s="45" t="s">
        <v>17</v>
      </c>
      <c r="D12" s="46">
        <f>[1]TĐ!D25</f>
        <v>0.5</v>
      </c>
      <c r="E12" s="50">
        <v>70000</v>
      </c>
      <c r="F12" s="47">
        <f t="shared" si="0"/>
        <v>35000</v>
      </c>
      <c r="G12" s="125"/>
      <c r="H12" s="125"/>
      <c r="I12" s="128"/>
    </row>
    <row r="13" spans="1:9" ht="15.75" x14ac:dyDescent="0.25">
      <c r="A13" s="116"/>
      <c r="B13" s="53" t="s">
        <v>31</v>
      </c>
      <c r="C13" s="54" t="s">
        <v>17</v>
      </c>
      <c r="D13" s="54">
        <v>60</v>
      </c>
      <c r="E13" s="55"/>
      <c r="F13" s="55"/>
      <c r="G13" s="125"/>
      <c r="H13" s="125"/>
      <c r="I13" s="128"/>
    </row>
    <row r="14" spans="1:9" ht="15.75" x14ac:dyDescent="0.25">
      <c r="A14" s="115" t="s">
        <v>60</v>
      </c>
      <c r="B14" s="56" t="s">
        <v>61</v>
      </c>
      <c r="C14" s="57" t="s">
        <v>17</v>
      </c>
      <c r="D14" s="57">
        <f>D8</f>
        <v>18</v>
      </c>
      <c r="E14" s="58">
        <f>E8</f>
        <v>138000</v>
      </c>
      <c r="F14" s="58">
        <f t="shared" ref="F14:F17" si="1">D14*E14</f>
        <v>2484000</v>
      </c>
      <c r="G14" s="125"/>
      <c r="H14" s="125"/>
      <c r="I14" s="128"/>
    </row>
    <row r="15" spans="1:9" ht="15.75" x14ac:dyDescent="0.25">
      <c r="A15" s="115"/>
      <c r="B15" s="59" t="s">
        <v>19</v>
      </c>
      <c r="C15" s="60" t="str">
        <f>C9</f>
        <v>Kg</v>
      </c>
      <c r="D15" s="61">
        <v>12</v>
      </c>
      <c r="E15" s="47">
        <v>25000</v>
      </c>
      <c r="F15" s="47">
        <f t="shared" si="1"/>
        <v>300000</v>
      </c>
      <c r="G15" s="125"/>
      <c r="H15" s="125"/>
      <c r="I15" s="128"/>
    </row>
    <row r="16" spans="1:9" ht="31.5" x14ac:dyDescent="0.25">
      <c r="A16" s="115"/>
      <c r="B16" s="48" t="s">
        <v>29</v>
      </c>
      <c r="C16" s="62" t="s">
        <v>30</v>
      </c>
      <c r="D16" s="63">
        <v>4</v>
      </c>
      <c r="E16" s="64">
        <v>18000</v>
      </c>
      <c r="F16" s="52">
        <f>D16*E16</f>
        <v>72000</v>
      </c>
      <c r="G16" s="125"/>
      <c r="H16" s="125"/>
      <c r="I16" s="128"/>
    </row>
    <row r="17" spans="1:9" ht="15.75" x14ac:dyDescent="0.25">
      <c r="A17" s="115"/>
      <c r="B17" s="48" t="str">
        <f>B10</f>
        <v>Rau, củ, quả</v>
      </c>
      <c r="C17" s="45" t="s">
        <v>17</v>
      </c>
      <c r="D17" s="49">
        <f>D10</f>
        <v>10</v>
      </c>
      <c r="E17" s="50">
        <f>E10</f>
        <v>20000</v>
      </c>
      <c r="F17" s="50">
        <f t="shared" si="1"/>
        <v>200000</v>
      </c>
      <c r="G17" s="125"/>
      <c r="H17" s="125"/>
      <c r="I17" s="128"/>
    </row>
    <row r="18" spans="1:9" ht="15.75" x14ac:dyDescent="0.25">
      <c r="A18" s="115"/>
      <c r="B18" s="52" t="s">
        <v>31</v>
      </c>
      <c r="C18" s="54" t="s">
        <v>17</v>
      </c>
      <c r="D18" s="54">
        <f>D13</f>
        <v>60</v>
      </c>
      <c r="E18" s="55"/>
      <c r="F18" s="55"/>
      <c r="G18" s="126"/>
      <c r="H18" s="126"/>
      <c r="I18" s="129"/>
    </row>
    <row r="19" spans="1:9" ht="18.75" x14ac:dyDescent="0.25">
      <c r="A19" s="117" t="s">
        <v>62</v>
      </c>
      <c r="B19" s="117"/>
      <c r="C19" s="117"/>
      <c r="D19" s="117"/>
      <c r="E19" s="117"/>
      <c r="F19" s="66"/>
      <c r="G19" s="66"/>
      <c r="H19" s="118" t="s">
        <v>63</v>
      </c>
      <c r="I19" s="118"/>
    </row>
    <row r="20" spans="1:9" ht="18.75" x14ac:dyDescent="0.25">
      <c r="A20" s="119" t="s">
        <v>69</v>
      </c>
      <c r="B20" s="119"/>
      <c r="C20" s="119"/>
      <c r="D20" s="119"/>
      <c r="E20" s="119"/>
      <c r="F20" s="119"/>
      <c r="G20" s="119"/>
      <c r="H20" s="119"/>
      <c r="I20" s="32"/>
    </row>
  </sheetData>
  <mergeCells count="21"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G7:G18"/>
    <mergeCell ref="H7:H18"/>
    <mergeCell ref="I7:I18"/>
    <mergeCell ref="A8:A13"/>
    <mergeCell ref="A14:A18"/>
    <mergeCell ref="A19:E19"/>
    <mergeCell ref="H19:I19"/>
    <mergeCell ref="A20:H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F0221-F44C-42E3-AA94-EBC5FE037B6F}">
  <dimension ref="A1:I21"/>
  <sheetViews>
    <sheetView workbookViewId="0">
      <selection activeCell="B22" sqref="B22"/>
    </sheetView>
  </sheetViews>
  <sheetFormatPr defaultRowHeight="15" x14ac:dyDescent="0.25"/>
  <cols>
    <col min="1" max="1" width="11.140625" customWidth="1"/>
    <col min="2" max="2" width="18.57031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30" t="s">
        <v>0</v>
      </c>
      <c r="B1" s="130"/>
      <c r="C1" s="130"/>
      <c r="D1" s="130"/>
      <c r="E1" s="130"/>
      <c r="F1" s="130"/>
      <c r="G1" s="32"/>
      <c r="H1" s="32"/>
      <c r="I1" s="33"/>
    </row>
    <row r="2" spans="1:9" ht="18.75" x14ac:dyDescent="0.25">
      <c r="A2" s="130" t="s">
        <v>1</v>
      </c>
      <c r="B2" s="130"/>
      <c r="C2" s="130"/>
      <c r="D2" s="130"/>
      <c r="E2" s="130"/>
      <c r="F2" s="130"/>
      <c r="G2" s="32"/>
      <c r="H2" s="32"/>
      <c r="I2" s="33"/>
    </row>
    <row r="3" spans="1:9" ht="18.75" x14ac:dyDescent="0.25">
      <c r="A3" s="131" t="s">
        <v>52</v>
      </c>
      <c r="B3" s="131"/>
      <c r="C3" s="131"/>
      <c r="D3" s="131"/>
      <c r="E3" s="131"/>
      <c r="F3" s="131"/>
      <c r="G3" s="131"/>
      <c r="H3" s="131"/>
      <c r="I3" s="131"/>
    </row>
    <row r="4" spans="1:9" ht="18.75" x14ac:dyDescent="0.25">
      <c r="A4" s="132" t="s">
        <v>70</v>
      </c>
      <c r="B4" s="132"/>
      <c r="C4" s="132"/>
      <c r="D4" s="132"/>
      <c r="E4" s="132"/>
      <c r="F4" s="132"/>
      <c r="G4" s="132"/>
      <c r="H4" s="132"/>
      <c r="I4" s="132"/>
    </row>
    <row r="5" spans="1:9" x14ac:dyDescent="0.25">
      <c r="A5" s="122" t="s">
        <v>53</v>
      </c>
      <c r="B5" s="122" t="s">
        <v>3</v>
      </c>
      <c r="C5" s="122" t="s">
        <v>54</v>
      </c>
      <c r="D5" s="122" t="s">
        <v>5</v>
      </c>
      <c r="E5" s="120" t="s">
        <v>6</v>
      </c>
      <c r="F5" s="120" t="s">
        <v>7</v>
      </c>
      <c r="G5" s="120" t="s">
        <v>56</v>
      </c>
      <c r="H5" s="120" t="s">
        <v>57</v>
      </c>
      <c r="I5" s="122" t="s">
        <v>11</v>
      </c>
    </row>
    <row r="6" spans="1:9" x14ac:dyDescent="0.25">
      <c r="A6" s="123"/>
      <c r="B6" s="123"/>
      <c r="C6" s="123"/>
      <c r="D6" s="123"/>
      <c r="E6" s="121"/>
      <c r="F6" s="121"/>
      <c r="G6" s="121"/>
      <c r="H6" s="121"/>
      <c r="I6" s="123"/>
    </row>
    <row r="7" spans="1:9" ht="18.75" x14ac:dyDescent="0.25">
      <c r="A7" s="68" t="s">
        <v>58</v>
      </c>
      <c r="B7" s="69" t="s">
        <v>12</v>
      </c>
      <c r="C7" s="39" t="s">
        <v>32</v>
      </c>
      <c r="D7" s="39">
        <v>220</v>
      </c>
      <c r="E7" s="70">
        <v>8000</v>
      </c>
      <c r="F7" s="70">
        <f t="shared" ref="F7:F9" si="0">D7*E7</f>
        <v>1760000</v>
      </c>
      <c r="G7" s="124">
        <f>SUM(F7:F19)</f>
        <v>8125000</v>
      </c>
      <c r="H7" s="124">
        <f>G7/D7</f>
        <v>36931.818181818184</v>
      </c>
      <c r="I7" s="127" t="s">
        <v>15</v>
      </c>
    </row>
    <row r="8" spans="1:9" ht="31.5" x14ac:dyDescent="0.25">
      <c r="A8" s="114" t="s">
        <v>59</v>
      </c>
      <c r="B8" s="71" t="s">
        <v>16</v>
      </c>
      <c r="C8" s="72" t="s">
        <v>17</v>
      </c>
      <c r="D8" s="73">
        <v>20</v>
      </c>
      <c r="E8" s="74">
        <v>138000</v>
      </c>
      <c r="F8" s="74">
        <f t="shared" ref="F8:F11" si="1">E8*D8</f>
        <v>2760000</v>
      </c>
      <c r="G8" s="125"/>
      <c r="H8" s="125"/>
      <c r="I8" s="128"/>
    </row>
    <row r="9" spans="1:9" ht="15.75" x14ac:dyDescent="0.25">
      <c r="A9" s="115"/>
      <c r="B9" s="52" t="s">
        <v>23</v>
      </c>
      <c r="C9" s="76" t="s">
        <v>17</v>
      </c>
      <c r="D9" s="73">
        <v>10</v>
      </c>
      <c r="E9" s="74">
        <v>20000</v>
      </c>
      <c r="F9" s="74">
        <f t="shared" si="0"/>
        <v>200000</v>
      </c>
      <c r="G9" s="125"/>
      <c r="H9" s="125"/>
      <c r="I9" s="128"/>
    </row>
    <row r="10" spans="1:9" ht="15.75" x14ac:dyDescent="0.25">
      <c r="A10" s="115"/>
      <c r="B10" s="75" t="s">
        <v>35</v>
      </c>
      <c r="C10" s="76" t="s">
        <v>13</v>
      </c>
      <c r="D10" s="73">
        <f>[2]Sheet1!D33</f>
        <v>12</v>
      </c>
      <c r="E10" s="74">
        <v>10000</v>
      </c>
      <c r="F10" s="74">
        <f t="shared" si="1"/>
        <v>120000</v>
      </c>
      <c r="G10" s="125"/>
      <c r="H10" s="125"/>
      <c r="I10" s="128"/>
    </row>
    <row r="11" spans="1:9" ht="15.75" x14ac:dyDescent="0.25">
      <c r="A11" s="115"/>
      <c r="B11" s="75" t="s">
        <v>36</v>
      </c>
      <c r="C11" s="76" t="s">
        <v>17</v>
      </c>
      <c r="D11" s="73">
        <f>[2]Sheet1!D34</f>
        <v>1</v>
      </c>
      <c r="E11" s="74">
        <v>35000</v>
      </c>
      <c r="F11" s="74">
        <f t="shared" si="1"/>
        <v>35000</v>
      </c>
      <c r="G11" s="125"/>
      <c r="H11" s="125"/>
      <c r="I11" s="128"/>
    </row>
    <row r="12" spans="1:9" ht="31.5" x14ac:dyDescent="0.25">
      <c r="A12" s="115"/>
      <c r="B12" s="71" t="s">
        <v>29</v>
      </c>
      <c r="C12" s="76" t="s">
        <v>30</v>
      </c>
      <c r="D12" s="77">
        <v>2</v>
      </c>
      <c r="E12" s="75">
        <v>18000</v>
      </c>
      <c r="F12" s="74">
        <f t="shared" ref="F12" si="2">D12*E12</f>
        <v>36000</v>
      </c>
      <c r="G12" s="125"/>
      <c r="H12" s="125"/>
      <c r="I12" s="128"/>
    </row>
    <row r="13" spans="1:9" ht="15.75" x14ac:dyDescent="0.25">
      <c r="A13" s="116"/>
      <c r="B13" s="75" t="s">
        <v>31</v>
      </c>
      <c r="C13" s="76" t="s">
        <v>17</v>
      </c>
      <c r="D13" s="73">
        <v>60</v>
      </c>
      <c r="E13" s="74"/>
      <c r="F13" s="74"/>
      <c r="G13" s="125"/>
      <c r="H13" s="125"/>
      <c r="I13" s="129"/>
    </row>
    <row r="14" spans="1:9" ht="15.75" x14ac:dyDescent="0.25">
      <c r="A14" s="114" t="s">
        <v>60</v>
      </c>
      <c r="B14" s="71" t="s">
        <v>61</v>
      </c>
      <c r="C14" s="78" t="s">
        <v>17</v>
      </c>
      <c r="D14" s="72">
        <v>19</v>
      </c>
      <c r="E14" s="74">
        <v>138000</v>
      </c>
      <c r="F14" s="74">
        <f>D14*E14</f>
        <v>2622000</v>
      </c>
      <c r="G14" s="125"/>
      <c r="H14" s="125"/>
      <c r="I14" s="127" t="s">
        <v>15</v>
      </c>
    </row>
    <row r="15" spans="1:9" ht="15.75" x14ac:dyDescent="0.25">
      <c r="A15" s="115"/>
      <c r="B15" s="71" t="s">
        <v>27</v>
      </c>
      <c r="C15" s="78" t="s">
        <v>17</v>
      </c>
      <c r="D15" s="72">
        <v>1</v>
      </c>
      <c r="E15" s="74">
        <v>70000</v>
      </c>
      <c r="F15" s="74">
        <f t="shared" ref="F15:F17" si="3">E15*D15</f>
        <v>70000</v>
      </c>
      <c r="G15" s="125"/>
      <c r="H15" s="125"/>
      <c r="I15" s="128"/>
    </row>
    <row r="16" spans="1:9" ht="15.75" x14ac:dyDescent="0.25">
      <c r="A16" s="115"/>
      <c r="B16" s="71" t="s">
        <v>33</v>
      </c>
      <c r="C16" s="78" t="s">
        <v>17</v>
      </c>
      <c r="D16" s="72">
        <v>13</v>
      </c>
      <c r="E16" s="74">
        <v>22000</v>
      </c>
      <c r="F16" s="74">
        <f t="shared" si="3"/>
        <v>286000</v>
      </c>
      <c r="G16" s="125"/>
      <c r="H16" s="125"/>
      <c r="I16" s="128"/>
    </row>
    <row r="17" spans="1:9" ht="15.75" x14ac:dyDescent="0.25">
      <c r="A17" s="115"/>
      <c r="B17" s="52" t="s">
        <v>23</v>
      </c>
      <c r="C17" s="78" t="s">
        <v>17</v>
      </c>
      <c r="D17" s="72">
        <v>10</v>
      </c>
      <c r="E17" s="74">
        <v>20000</v>
      </c>
      <c r="F17" s="74">
        <f t="shared" si="3"/>
        <v>200000</v>
      </c>
      <c r="G17" s="125"/>
      <c r="H17" s="125"/>
      <c r="I17" s="128"/>
    </row>
    <row r="18" spans="1:9" ht="31.5" x14ac:dyDescent="0.25">
      <c r="A18" s="115"/>
      <c r="B18" s="71" t="s">
        <v>29</v>
      </c>
      <c r="C18" s="76" t="s">
        <v>30</v>
      </c>
      <c r="D18" s="77">
        <v>2</v>
      </c>
      <c r="E18" s="75">
        <v>18000</v>
      </c>
      <c r="F18" s="75">
        <f>D18*E18</f>
        <v>36000</v>
      </c>
      <c r="G18" s="125"/>
      <c r="H18" s="125"/>
      <c r="I18" s="128"/>
    </row>
    <row r="19" spans="1:9" ht="15.75" x14ac:dyDescent="0.25">
      <c r="A19" s="115"/>
      <c r="B19" s="75" t="s">
        <v>31</v>
      </c>
      <c r="C19" s="76" t="s">
        <v>17</v>
      </c>
      <c r="D19" s="72">
        <f>D13</f>
        <v>60</v>
      </c>
      <c r="E19" s="74"/>
      <c r="F19" s="74"/>
      <c r="G19" s="125"/>
      <c r="H19" s="125"/>
      <c r="I19" s="129"/>
    </row>
    <row r="20" spans="1:9" ht="18.75" x14ac:dyDescent="0.25">
      <c r="A20" s="117" t="s">
        <v>62</v>
      </c>
      <c r="B20" s="117"/>
      <c r="C20" s="117"/>
      <c r="D20" s="117"/>
      <c r="E20" s="117"/>
      <c r="F20" s="66"/>
      <c r="G20" s="66"/>
      <c r="H20" s="118" t="s">
        <v>63</v>
      </c>
      <c r="I20" s="118"/>
    </row>
    <row r="21" spans="1:9" ht="18.75" x14ac:dyDescent="0.25">
      <c r="A21" s="119" t="s">
        <v>71</v>
      </c>
      <c r="B21" s="119"/>
      <c r="C21" s="119"/>
      <c r="D21" s="119"/>
      <c r="E21" s="119"/>
      <c r="F21" s="119"/>
      <c r="G21" s="119"/>
      <c r="H21" s="119"/>
      <c r="I21" s="32"/>
    </row>
  </sheetData>
  <mergeCells count="22"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  <mergeCell ref="A21:H21"/>
    <mergeCell ref="G5:G6"/>
    <mergeCell ref="H5:H6"/>
    <mergeCell ref="I5:I6"/>
    <mergeCell ref="G7:G19"/>
    <mergeCell ref="H7:H19"/>
    <mergeCell ref="I7:I13"/>
    <mergeCell ref="A8:A13"/>
    <mergeCell ref="A14:A19"/>
    <mergeCell ref="I14:I19"/>
    <mergeCell ref="A20:E20"/>
    <mergeCell ref="H20:I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AC06F-FE41-41B4-B214-0EB946233B27}">
  <dimension ref="A1:I9"/>
  <sheetViews>
    <sheetView workbookViewId="0">
      <selection activeCell="G20" sqref="G20"/>
    </sheetView>
  </sheetViews>
  <sheetFormatPr defaultRowHeight="15" x14ac:dyDescent="0.25"/>
  <cols>
    <col min="1" max="1" width="11.140625" customWidth="1"/>
    <col min="2" max="2" width="19.710937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30" t="s">
        <v>0</v>
      </c>
      <c r="B1" s="130"/>
      <c r="C1" s="130"/>
      <c r="D1" s="130"/>
      <c r="E1" s="130"/>
      <c r="F1" s="130"/>
      <c r="G1" s="32"/>
      <c r="H1" s="32"/>
      <c r="I1" s="33"/>
    </row>
    <row r="2" spans="1:9" ht="18.75" x14ac:dyDescent="0.25">
      <c r="A2" s="130" t="s">
        <v>1</v>
      </c>
      <c r="B2" s="130"/>
      <c r="C2" s="130"/>
      <c r="D2" s="130"/>
      <c r="E2" s="130"/>
      <c r="F2" s="130"/>
      <c r="G2" s="32"/>
      <c r="H2" s="32"/>
      <c r="I2" s="33"/>
    </row>
    <row r="3" spans="1:9" ht="18.75" x14ac:dyDescent="0.25">
      <c r="A3" s="131" t="s">
        <v>52</v>
      </c>
      <c r="B3" s="131"/>
      <c r="C3" s="131"/>
      <c r="D3" s="131"/>
      <c r="E3" s="131"/>
      <c r="F3" s="131"/>
      <c r="G3" s="131"/>
      <c r="H3" s="131"/>
      <c r="I3" s="131"/>
    </row>
    <row r="4" spans="1:9" ht="18.75" x14ac:dyDescent="0.25">
      <c r="A4" s="132" t="s">
        <v>72</v>
      </c>
      <c r="B4" s="132"/>
      <c r="C4" s="132"/>
      <c r="D4" s="132"/>
      <c r="E4" s="132"/>
      <c r="F4" s="132"/>
      <c r="G4" s="132"/>
      <c r="H4" s="132"/>
      <c r="I4" s="132"/>
    </row>
    <row r="5" spans="1:9" x14ac:dyDescent="0.25">
      <c r="A5" s="122" t="s">
        <v>53</v>
      </c>
      <c r="B5" s="122" t="s">
        <v>3</v>
      </c>
      <c r="C5" s="122" t="s">
        <v>54</v>
      </c>
      <c r="D5" s="122" t="s">
        <v>5</v>
      </c>
      <c r="E5" s="120" t="s">
        <v>6</v>
      </c>
      <c r="F5" s="120" t="s">
        <v>7</v>
      </c>
      <c r="G5" s="120" t="s">
        <v>56</v>
      </c>
      <c r="H5" s="120" t="s">
        <v>57</v>
      </c>
      <c r="I5" s="122" t="s">
        <v>11</v>
      </c>
    </row>
    <row r="6" spans="1:9" x14ac:dyDescent="0.25">
      <c r="A6" s="123"/>
      <c r="B6" s="123"/>
      <c r="C6" s="123"/>
      <c r="D6" s="123"/>
      <c r="E6" s="121"/>
      <c r="F6" s="121"/>
      <c r="G6" s="121"/>
      <c r="H6" s="121"/>
      <c r="I6" s="133"/>
    </row>
    <row r="7" spans="1:9" ht="18.75" x14ac:dyDescent="0.25">
      <c r="A7" s="79" t="s">
        <v>58</v>
      </c>
      <c r="B7" s="80" t="s">
        <v>12</v>
      </c>
      <c r="C7" s="80" t="s">
        <v>13</v>
      </c>
      <c r="D7" s="80">
        <v>220</v>
      </c>
      <c r="E7" s="65">
        <v>8000</v>
      </c>
      <c r="F7" s="74">
        <f>E7*D7</f>
        <v>1760000</v>
      </c>
      <c r="G7" s="81">
        <f>SUM(F7:F7)</f>
        <v>1760000</v>
      </c>
      <c r="H7" s="81">
        <f>G7/220</f>
        <v>8000</v>
      </c>
      <c r="I7" s="34"/>
    </row>
    <row r="8" spans="1:9" ht="18.75" x14ac:dyDescent="0.25">
      <c r="A8" s="134" t="s">
        <v>62</v>
      </c>
      <c r="B8" s="134"/>
      <c r="C8" s="134"/>
      <c r="D8" s="134"/>
      <c r="E8" s="134"/>
      <c r="F8" s="67"/>
      <c r="G8" s="67"/>
      <c r="H8" s="135" t="s">
        <v>63</v>
      </c>
      <c r="I8" s="135"/>
    </row>
    <row r="9" spans="1:9" ht="18.75" x14ac:dyDescent="0.25">
      <c r="A9" s="119" t="s">
        <v>73</v>
      </c>
      <c r="B9" s="119"/>
      <c r="C9" s="119"/>
      <c r="D9" s="119"/>
      <c r="E9" s="119"/>
      <c r="F9" s="119"/>
      <c r="G9" s="119"/>
      <c r="H9" s="119"/>
      <c r="I9" s="32"/>
    </row>
  </sheetData>
  <mergeCells count="16">
    <mergeCell ref="A9:H9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8:E8"/>
    <mergeCell ref="H8:I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5</vt:i4>
      </vt:variant>
    </vt:vector>
  </HeadingPairs>
  <TitlesOfParts>
    <vt:vector size="5" baseType="lpstr">
      <vt:lpstr>Sheet1</vt:lpstr>
      <vt:lpstr>T2</vt:lpstr>
      <vt:lpstr>T3,5</vt:lpstr>
      <vt:lpstr>T4,6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Sùng A Dục</cp:lastModifiedBy>
  <dcterms:created xsi:type="dcterms:W3CDTF">2015-06-05T18:17:20Z</dcterms:created>
  <dcterms:modified xsi:type="dcterms:W3CDTF">2026-01-16T05:45:07Z</dcterms:modified>
</cp:coreProperties>
</file>