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F04EEE8-D6F6-4029-B681-C64FB92A9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T2" sheetId="2" r:id="rId2"/>
    <sheet name="T3" sheetId="3" r:id="rId3"/>
    <sheet name="T4" sheetId="4" r:id="rId4"/>
    <sheet name="Sheet5" sheetId="5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G33" i="1" s="1"/>
  <c r="G7" i="5" l="1"/>
  <c r="H7" i="5" s="1"/>
  <c r="F7" i="5"/>
  <c r="B10" i="3"/>
  <c r="B17" i="3" s="1"/>
  <c r="B10" i="2"/>
  <c r="B17" i="2" s="1"/>
  <c r="D19" i="4"/>
  <c r="F18" i="4"/>
  <c r="F17" i="4"/>
  <c r="F16" i="4"/>
  <c r="F15" i="4"/>
  <c r="F14" i="4"/>
  <c r="F12" i="4"/>
  <c r="D11" i="4"/>
  <c r="F11" i="4" s="1"/>
  <c r="D10" i="4"/>
  <c r="F10" i="4" s="1"/>
  <c r="F9" i="4"/>
  <c r="F8" i="4"/>
  <c r="F7" i="4"/>
  <c r="D18" i="3"/>
  <c r="E17" i="3"/>
  <c r="D17" i="3"/>
  <c r="F17" i="3" s="1"/>
  <c r="F16" i="3"/>
  <c r="F15" i="3"/>
  <c r="E14" i="3"/>
  <c r="D14" i="3"/>
  <c r="F14" i="3" s="1"/>
  <c r="D12" i="3"/>
  <c r="F12" i="3" s="1"/>
  <c r="F11" i="3"/>
  <c r="F10" i="3"/>
  <c r="F9" i="3"/>
  <c r="C9" i="3"/>
  <c r="C15" i="3" s="1"/>
  <c r="B9" i="3"/>
  <c r="F8" i="3"/>
  <c r="C8" i="3"/>
  <c r="B8" i="3"/>
  <c r="F7" i="3"/>
  <c r="D18" i="2"/>
  <c r="E17" i="2"/>
  <c r="D17" i="2"/>
  <c r="F17" i="2" s="1"/>
  <c r="F16" i="2"/>
  <c r="F15" i="2"/>
  <c r="E14" i="2"/>
  <c r="D14" i="2"/>
  <c r="F14" i="2" s="1"/>
  <c r="D12" i="2"/>
  <c r="F12" i="2" s="1"/>
  <c r="F11" i="2"/>
  <c r="F10" i="2"/>
  <c r="F9" i="2"/>
  <c r="C9" i="2"/>
  <c r="C15" i="2" s="1"/>
  <c r="B9" i="2"/>
  <c r="F8" i="2"/>
  <c r="C8" i="2"/>
  <c r="B8" i="2"/>
  <c r="F7" i="2"/>
  <c r="F22" i="1"/>
  <c r="D21" i="1"/>
  <c r="F21" i="1" s="1"/>
  <c r="F20" i="1"/>
  <c r="F19" i="1"/>
  <c r="F18" i="1"/>
  <c r="F17" i="1"/>
  <c r="F16" i="1"/>
  <c r="F15" i="1"/>
  <c r="F31" i="1"/>
  <c r="F30" i="1"/>
  <c r="F29" i="1"/>
  <c r="F28" i="1"/>
  <c r="F27" i="1"/>
  <c r="F26" i="1"/>
  <c r="F25" i="1"/>
  <c r="F24" i="1"/>
  <c r="F13" i="1"/>
  <c r="D12" i="1"/>
  <c r="F12" i="1" s="1"/>
  <c r="F11" i="1"/>
  <c r="F10" i="1"/>
  <c r="F9" i="1"/>
  <c r="F8" i="1"/>
  <c r="F7" i="1"/>
  <c r="F6" i="1"/>
  <c r="G7" i="3" l="1"/>
  <c r="H7" i="4"/>
  <c r="H7" i="3"/>
  <c r="G7" i="2"/>
  <c r="H7" i="2" s="1"/>
  <c r="G15" i="1"/>
  <c r="G6" i="1"/>
  <c r="G24" i="1"/>
  <c r="C35" i="1" l="1"/>
</calcChain>
</file>

<file path=xl/sharedStrings.xml><?xml version="1.0" encoding="utf-8"?>
<sst xmlns="http://schemas.openxmlformats.org/spreadsheetml/2006/main" count="251" uniqueCount="75">
  <si>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</si>
  <si>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</si>
  <si>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</si>
  <si>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</si>
  <si>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</si>
  <si>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</si>
  <si>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</si>
  <si>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</si>
  <si>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</si>
  <si>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</si>
  <si>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</si>
  <si>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</si>
  <si>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</si>
  <si>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Gói</t>
  </si>
  <si>
    <t>Sáng:</t>
  </si>
  <si>
    <t>Gạo được cấp</t>
  </si>
  <si>
    <t>Thịt lợn (Mông, vai, ba chỉ)</t>
  </si>
  <si>
    <t>Kg</t>
  </si>
  <si>
    <t>Canh mì tôm</t>
  </si>
  <si>
    <t>Hành tây</t>
  </si>
  <si>
    <t>Trưa:</t>
  </si>
  <si>
    <t>Đậu Phụ</t>
  </si>
  <si>
    <t>Thịt đậu sốt cà chua.</t>
  </si>
  <si>
    <t>Rau, củ, quả</t>
  </si>
  <si>
    <t>Canh rau, củ, quả</t>
  </si>
  <si>
    <t>Cà chua</t>
  </si>
  <si>
    <t>Tối:</t>
  </si>
  <si>
    <t>Hành lá</t>
  </si>
  <si>
    <t>Thịt lợn xào hành tây.</t>
  </si>
  <si>
    <t>Nước rửa bát Sunlight 400g</t>
  </si>
  <si>
    <t>Chai</t>
  </si>
  <si>
    <t>Gạo</t>
  </si>
  <si>
    <t>Hộp</t>
  </si>
  <si>
    <t>Su su</t>
  </si>
  <si>
    <t>Thịt kho tàu</t>
  </si>
  <si>
    <t>Gói thịt kho tàu</t>
  </si>
  <si>
    <t>Đường trắng</t>
  </si>
  <si>
    <t>Thịt lợn xào su su</t>
  </si>
  <si>
    <t>Người Lập</t>
  </si>
  <si>
    <t>Hiệu Trưởng</t>
  </si>
  <si>
    <t>Nguyễn Bùi Hải Đăng</t>
  </si>
  <si>
    <t>Lê Bảo Khương</t>
  </si>
  <si>
    <t>Thứ 2</t>
  </si>
  <si>
    <t>Mì kokomi 90G</t>
  </si>
  <si>
    <t>CÔNG KHAI TIỀN ĂN HỌC SINH BÁN TRÚ</t>
  </si>
  <si>
    <t>Các bữa trong ngày</t>
  </si>
  <si>
    <t>Đơn vị tính</t>
  </si>
  <si>
    <t>Số Lượng</t>
  </si>
  <si>
    <t>Tổng cộng</t>
  </si>
  <si>
    <t>Số tiền ăn/học sinh/ ngày</t>
  </si>
  <si>
    <t>Sáng</t>
  </si>
  <si>
    <t>Trưa</t>
  </si>
  <si>
    <t>Chiều</t>
  </si>
  <si>
    <t>Thịt lợn</t>
  </si>
  <si>
    <t>Tổng số học sinh ăn trong ngày là: 220 em</t>
  </si>
  <si>
    <t>XÁC NHẬN CỦA BGH</t>
  </si>
  <si>
    <t>Thứ 2 ngày …... tháng 12 năm 2025</t>
  </si>
  <si>
    <t>Thứ 6 ngày …... Tháng 12 năm 2025</t>
  </si>
  <si>
    <t>Thứ 7, ngày …... Tháng 12 Năm 2025</t>
  </si>
  <si>
    <t>220 em x 8.000 = 1.760.000 đ</t>
  </si>
  <si>
    <t>Thứ 3</t>
  </si>
  <si>
    <t>Thứ 4</t>
  </si>
  <si>
    <t>Thực hiện từ: 29/12 đến 31/12/2025</t>
  </si>
  <si>
    <t>BẢNG THỰC ĐƠN TUẦN 18 THÁNG 12 CỦA HỌC SINH BÁN TRÚ (220 học sinh)</t>
  </si>
  <si>
    <t>Tổng số tiền ăn tuần 18</t>
  </si>
  <si>
    <t>41.595đ/HS/ngày</t>
  </si>
  <si>
    <t>Thứ 3 ngày …... tháng 12 năm 2025</t>
  </si>
  <si>
    <t>220 em x 41.595 = 9.151.000 đ</t>
  </si>
  <si>
    <t>Gia vị</t>
  </si>
  <si>
    <t>Muối</t>
  </si>
  <si>
    <t>Mì chính Vedan</t>
  </si>
  <si>
    <t>38.550đ/HS/ngày</t>
  </si>
  <si>
    <t>220 em x 38.550 = 8.481.000 đ</t>
  </si>
  <si>
    <t>38.495đ/HS/ngày</t>
  </si>
  <si>
    <t>220 em x 38.495 = 8.469.000 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</si>
</sst>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0" fontId="5" fillId="0" borderId="20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/>
    <xf numFmtId="3" fontId="5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22" xfId="0" applyNumberFormat="1" applyFont="1" applyBorder="1" applyAlignment="1">
      <alignment horizontal="center" vertical="center" textRotation="180"/>
    </xf>
    <xf numFmtId="3" fontId="6" fillId="0" borderId="23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2" xfId="0" applyNumberFormat="1" applyFont="1" applyBorder="1"/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/Users/BGD/Documents/Zalo%20Received%20Files/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https://d.docs.live.net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workbookViewId="0">
      <selection activeCell="G33" sqref="G33:J34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4" max="14" width="16" customWidth="1"/>
  </cols>
  <sheetData>
    <row r="1" spans="1:14" x14ac:dyDescent="0.25">
      <c r="A1" s="76" t="s">
        <v>0</v>
      </c>
      <c r="B1" s="76"/>
      <c r="C1" s="76"/>
      <c r="D1" s="76"/>
      <c r="E1" s="76"/>
      <c r="F1" s="1"/>
      <c r="G1" s="1"/>
      <c r="H1" s="1"/>
      <c r="I1" s="1"/>
      <c r="J1" s="1"/>
    </row>
    <row r="2" spans="1:14" x14ac:dyDescent="0.25">
      <c r="A2" s="76" t="s">
        <v>1</v>
      </c>
      <c r="B2" s="76"/>
      <c r="C2" s="76"/>
      <c r="D2" s="76"/>
      <c r="E2" s="76"/>
      <c r="F2" s="1"/>
      <c r="G2" s="1"/>
      <c r="H2" s="1"/>
      <c r="I2" s="1"/>
      <c r="J2" s="1"/>
    </row>
    <row r="3" spans="1:14" ht="15.75" x14ac:dyDescent="0.25">
      <c r="A3" s="77" t="s">
        <v>63</v>
      </c>
      <c r="B3" s="77"/>
      <c r="C3" s="77"/>
      <c r="D3" s="77"/>
      <c r="E3" s="77"/>
      <c r="F3" s="77"/>
      <c r="G3" s="77"/>
      <c r="H3" s="77"/>
      <c r="I3" s="77"/>
      <c r="J3" s="77"/>
    </row>
    <row r="4" spans="1:14" ht="18.75" x14ac:dyDescent="0.3">
      <c r="A4" s="78" t="s">
        <v>62</v>
      </c>
      <c r="B4" s="78"/>
      <c r="C4" s="78"/>
      <c r="D4" s="78"/>
      <c r="E4" s="78"/>
      <c r="F4" s="78"/>
      <c r="G4" s="78"/>
      <c r="H4" s="78"/>
      <c r="I4" s="78"/>
      <c r="J4" s="78"/>
    </row>
    <row r="5" spans="1:14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4" x14ac:dyDescent="0.25">
      <c r="A6" s="79" t="s">
        <v>42</v>
      </c>
      <c r="B6" s="3" t="s">
        <v>43</v>
      </c>
      <c r="C6" s="4" t="s">
        <v>13</v>
      </c>
      <c r="D6" s="5">
        <v>220</v>
      </c>
      <c r="E6" s="4">
        <v>5000</v>
      </c>
      <c r="F6" s="4">
        <f>E6*D6</f>
        <v>1100000</v>
      </c>
      <c r="G6" s="81">
        <f>SUM(F6:F14)</f>
        <v>9151000</v>
      </c>
      <c r="H6" s="83" t="s">
        <v>65</v>
      </c>
      <c r="I6" s="6" t="s">
        <v>14</v>
      </c>
      <c r="J6" s="85" t="s">
        <v>15</v>
      </c>
    </row>
    <row r="7" spans="1:14" ht="25.5" x14ac:dyDescent="0.25">
      <c r="A7" s="79"/>
      <c r="B7" s="7" t="s">
        <v>16</v>
      </c>
      <c r="C7" s="8" t="s">
        <v>17</v>
      </c>
      <c r="D7" s="9">
        <v>48</v>
      </c>
      <c r="E7" s="8">
        <v>138000</v>
      </c>
      <c r="F7" s="8">
        <f>E7*D7</f>
        <v>6624000</v>
      </c>
      <c r="G7" s="81"/>
      <c r="H7" s="83"/>
      <c r="I7" s="10" t="s">
        <v>18</v>
      </c>
      <c r="J7" s="86"/>
    </row>
    <row r="8" spans="1:14" x14ac:dyDescent="0.25">
      <c r="A8" s="79"/>
      <c r="B8" s="8" t="s">
        <v>19</v>
      </c>
      <c r="C8" s="8" t="s">
        <v>17</v>
      </c>
      <c r="D8" s="9">
        <v>12</v>
      </c>
      <c r="E8" s="8">
        <v>25000</v>
      </c>
      <c r="F8" s="8">
        <f>E8*D8</f>
        <v>300000</v>
      </c>
      <c r="G8" s="81"/>
      <c r="H8" s="83"/>
      <c r="I8" s="6" t="s">
        <v>20</v>
      </c>
      <c r="J8" s="86"/>
    </row>
    <row r="9" spans="1:14" ht="25.5" x14ac:dyDescent="0.25">
      <c r="A9" s="79"/>
      <c r="B9" s="8" t="s">
        <v>21</v>
      </c>
      <c r="C9" s="8" t="s">
        <v>17</v>
      </c>
      <c r="D9" s="9">
        <v>20</v>
      </c>
      <c r="E9" s="8">
        <v>25000</v>
      </c>
      <c r="F9" s="8">
        <f>E9*D9</f>
        <v>500000</v>
      </c>
      <c r="G9" s="81"/>
      <c r="H9" s="83"/>
      <c r="I9" s="11" t="s">
        <v>22</v>
      </c>
      <c r="J9" s="86"/>
    </row>
    <row r="10" spans="1:14" x14ac:dyDescent="0.25">
      <c r="A10" s="79"/>
      <c r="B10" s="8" t="s">
        <v>23</v>
      </c>
      <c r="C10" s="8" t="s">
        <v>17</v>
      </c>
      <c r="D10" s="9">
        <v>20</v>
      </c>
      <c r="E10" s="8">
        <v>20000</v>
      </c>
      <c r="F10" s="8">
        <f>E10*D10</f>
        <v>400000</v>
      </c>
      <c r="G10" s="81"/>
      <c r="H10" s="83"/>
      <c r="I10" s="12" t="s">
        <v>24</v>
      </c>
      <c r="J10" s="86"/>
    </row>
    <row r="11" spans="1:14" x14ac:dyDescent="0.25">
      <c r="A11" s="79"/>
      <c r="B11" s="13" t="s">
        <v>25</v>
      </c>
      <c r="C11" s="13" t="s">
        <v>17</v>
      </c>
      <c r="D11" s="14">
        <v>2.4</v>
      </c>
      <c r="E11" s="13">
        <v>50000</v>
      </c>
      <c r="F11" s="13">
        <f>D11*E11</f>
        <v>120000</v>
      </c>
      <c r="G11" s="81"/>
      <c r="H11" s="83"/>
      <c r="I11" s="6" t="s">
        <v>26</v>
      </c>
      <c r="J11" s="86"/>
      <c r="N11" s="75"/>
    </row>
    <row r="12" spans="1:14" x14ac:dyDescent="0.25">
      <c r="A12" s="79"/>
      <c r="B12" s="8" t="s">
        <v>27</v>
      </c>
      <c r="C12" s="13" t="s">
        <v>17</v>
      </c>
      <c r="D12" s="9">
        <f>0.5</f>
        <v>0.5</v>
      </c>
      <c r="E12" s="13">
        <v>70000</v>
      </c>
      <c r="F12" s="8">
        <f>E12*D12</f>
        <v>35000</v>
      </c>
      <c r="G12" s="81"/>
      <c r="H12" s="83"/>
      <c r="I12" s="88" t="s">
        <v>28</v>
      </c>
      <c r="J12" s="86"/>
    </row>
    <row r="13" spans="1:14" ht="25.5" x14ac:dyDescent="0.25">
      <c r="A13" s="79"/>
      <c r="B13" s="7" t="s">
        <v>29</v>
      </c>
      <c r="C13" s="13" t="s">
        <v>30</v>
      </c>
      <c r="D13" s="15">
        <v>4</v>
      </c>
      <c r="E13" s="13">
        <v>18000</v>
      </c>
      <c r="F13" s="8">
        <f>D13*E13</f>
        <v>72000</v>
      </c>
      <c r="G13" s="81"/>
      <c r="H13" s="83"/>
      <c r="I13" s="88"/>
      <c r="J13" s="86"/>
    </row>
    <row r="14" spans="1:14" x14ac:dyDescent="0.25">
      <c r="A14" s="80"/>
      <c r="B14" s="16" t="s">
        <v>31</v>
      </c>
      <c r="C14" s="16" t="s">
        <v>17</v>
      </c>
      <c r="D14" s="17">
        <v>120</v>
      </c>
      <c r="E14" s="16"/>
      <c r="F14" s="16"/>
      <c r="G14" s="82"/>
      <c r="H14" s="84"/>
      <c r="I14" s="18" t="s">
        <v>24</v>
      </c>
      <c r="J14" s="87"/>
      <c r="N14" s="75"/>
    </row>
    <row r="15" spans="1:14" x14ac:dyDescent="0.25">
      <c r="A15" s="79" t="s">
        <v>60</v>
      </c>
      <c r="B15" s="3" t="s">
        <v>12</v>
      </c>
      <c r="C15" s="4" t="s">
        <v>13</v>
      </c>
      <c r="D15" s="5">
        <v>220</v>
      </c>
      <c r="E15" s="4">
        <v>8000</v>
      </c>
      <c r="F15" s="4">
        <f>E15*D15</f>
        <v>1760000</v>
      </c>
      <c r="G15" s="81">
        <f>SUM(F15:F23)</f>
        <v>8481000</v>
      </c>
      <c r="H15" s="83" t="s">
        <v>71</v>
      </c>
      <c r="I15" s="6" t="s">
        <v>14</v>
      </c>
      <c r="J15" s="85" t="s">
        <v>15</v>
      </c>
    </row>
    <row r="16" spans="1:14" ht="25.5" x14ac:dyDescent="0.25">
      <c r="A16" s="79"/>
      <c r="B16" s="7" t="s">
        <v>16</v>
      </c>
      <c r="C16" s="8" t="s">
        <v>17</v>
      </c>
      <c r="D16" s="9">
        <v>38</v>
      </c>
      <c r="E16" s="8">
        <v>138000</v>
      </c>
      <c r="F16" s="8">
        <f>E16*D16</f>
        <v>5244000</v>
      </c>
      <c r="G16" s="81"/>
      <c r="H16" s="83"/>
      <c r="I16" s="10" t="s">
        <v>12</v>
      </c>
      <c r="J16" s="86"/>
    </row>
    <row r="17" spans="1:14" x14ac:dyDescent="0.25">
      <c r="A17" s="79"/>
      <c r="B17" s="8" t="s">
        <v>19</v>
      </c>
      <c r="C17" s="8" t="s">
        <v>17</v>
      </c>
      <c r="D17" s="9">
        <v>13</v>
      </c>
      <c r="E17" s="8">
        <v>25000</v>
      </c>
      <c r="F17" s="8">
        <f>E17*D17</f>
        <v>325000</v>
      </c>
      <c r="G17" s="81"/>
      <c r="H17" s="83"/>
      <c r="I17" s="6" t="s">
        <v>20</v>
      </c>
      <c r="J17" s="86"/>
      <c r="N17" s="75"/>
    </row>
    <row r="18" spans="1:14" ht="25.5" x14ac:dyDescent="0.25">
      <c r="A18" s="79"/>
      <c r="B18" s="8" t="s">
        <v>21</v>
      </c>
      <c r="C18" s="8" t="s">
        <v>17</v>
      </c>
      <c r="D18" s="9">
        <v>21</v>
      </c>
      <c r="E18" s="8">
        <v>25000</v>
      </c>
      <c r="F18" s="8">
        <f>E18*D18</f>
        <v>525000</v>
      </c>
      <c r="G18" s="81"/>
      <c r="H18" s="83"/>
      <c r="I18" s="11" t="s">
        <v>22</v>
      </c>
      <c r="J18" s="86"/>
    </row>
    <row r="19" spans="1:14" x14ac:dyDescent="0.25">
      <c r="A19" s="79"/>
      <c r="B19" s="8" t="s">
        <v>23</v>
      </c>
      <c r="C19" s="8" t="s">
        <v>17</v>
      </c>
      <c r="D19" s="9">
        <v>20</v>
      </c>
      <c r="E19" s="8">
        <v>20000</v>
      </c>
      <c r="F19" s="8">
        <f>E19*D19</f>
        <v>400000</v>
      </c>
      <c r="G19" s="81"/>
      <c r="H19" s="83"/>
      <c r="I19" s="12" t="s">
        <v>24</v>
      </c>
      <c r="J19" s="86"/>
    </row>
    <row r="20" spans="1:14" x14ac:dyDescent="0.25">
      <c r="A20" s="79"/>
      <c r="B20" s="13" t="s">
        <v>25</v>
      </c>
      <c r="C20" s="13" t="s">
        <v>17</v>
      </c>
      <c r="D20" s="14">
        <v>2.4</v>
      </c>
      <c r="E20" s="13">
        <v>50000</v>
      </c>
      <c r="F20" s="13">
        <f>D20*E20</f>
        <v>120000</v>
      </c>
      <c r="G20" s="81"/>
      <c r="H20" s="83"/>
      <c r="I20" s="6" t="s">
        <v>26</v>
      </c>
      <c r="J20" s="86"/>
    </row>
    <row r="21" spans="1:14" x14ac:dyDescent="0.25">
      <c r="A21" s="79"/>
      <c r="B21" s="8" t="s">
        <v>27</v>
      </c>
      <c r="C21" s="13" t="s">
        <v>17</v>
      </c>
      <c r="D21" s="9">
        <f>0.5</f>
        <v>0.5</v>
      </c>
      <c r="E21" s="13">
        <v>70000</v>
      </c>
      <c r="F21" s="8">
        <f>E21*D21</f>
        <v>35000</v>
      </c>
      <c r="G21" s="81"/>
      <c r="H21" s="83"/>
      <c r="I21" s="88" t="s">
        <v>28</v>
      </c>
      <c r="J21" s="86"/>
    </row>
    <row r="22" spans="1:14" ht="25.5" x14ac:dyDescent="0.25">
      <c r="A22" s="79"/>
      <c r="B22" s="7" t="s">
        <v>29</v>
      </c>
      <c r="C22" s="13" t="s">
        <v>30</v>
      </c>
      <c r="D22" s="15">
        <v>4</v>
      </c>
      <c r="E22" s="13">
        <v>18000</v>
      </c>
      <c r="F22" s="8">
        <f>D22*E22</f>
        <v>72000</v>
      </c>
      <c r="G22" s="81"/>
      <c r="H22" s="83"/>
      <c r="I22" s="88"/>
      <c r="J22" s="86"/>
    </row>
    <row r="23" spans="1:14" x14ac:dyDescent="0.25">
      <c r="A23" s="80"/>
      <c r="B23" s="16" t="s">
        <v>31</v>
      </c>
      <c r="C23" s="16" t="s">
        <v>17</v>
      </c>
      <c r="D23" s="17">
        <v>120</v>
      </c>
      <c r="E23" s="16"/>
      <c r="F23" s="16"/>
      <c r="G23" s="82"/>
      <c r="H23" s="84"/>
      <c r="I23" s="18" t="s">
        <v>24</v>
      </c>
      <c r="J23" s="87"/>
    </row>
    <row r="24" spans="1:14" x14ac:dyDescent="0.25">
      <c r="A24" s="90" t="s">
        <v>61</v>
      </c>
      <c r="B24" s="19" t="s">
        <v>12</v>
      </c>
      <c r="C24" s="19" t="s">
        <v>32</v>
      </c>
      <c r="D24" s="20">
        <v>220</v>
      </c>
      <c r="E24" s="19">
        <v>8000</v>
      </c>
      <c r="F24" s="19">
        <f t="shared" ref="F24:F25" si="0">E24*D24</f>
        <v>1760000</v>
      </c>
      <c r="G24" s="91">
        <f>SUM(F24:F32)</f>
        <v>8469000</v>
      </c>
      <c r="H24" s="92" t="s">
        <v>73</v>
      </c>
      <c r="I24" s="21" t="s">
        <v>14</v>
      </c>
      <c r="J24" s="85" t="s">
        <v>15</v>
      </c>
    </row>
    <row r="25" spans="1:14" ht="25.5" x14ac:dyDescent="0.25">
      <c r="A25" s="79"/>
      <c r="B25" s="7" t="s">
        <v>16</v>
      </c>
      <c r="C25" s="8" t="s">
        <v>17</v>
      </c>
      <c r="D25" s="9">
        <v>41</v>
      </c>
      <c r="E25" s="8">
        <v>138000</v>
      </c>
      <c r="F25" s="8">
        <f t="shared" si="0"/>
        <v>5658000</v>
      </c>
      <c r="G25" s="81"/>
      <c r="H25" s="83"/>
      <c r="I25" s="10" t="s">
        <v>12</v>
      </c>
      <c r="J25" s="86"/>
    </row>
    <row r="26" spans="1:14" x14ac:dyDescent="0.25">
      <c r="A26" s="79"/>
      <c r="B26" s="7" t="s">
        <v>33</v>
      </c>
      <c r="C26" s="13" t="s">
        <v>17</v>
      </c>
      <c r="D26" s="9">
        <v>16</v>
      </c>
      <c r="E26" s="8">
        <v>22000</v>
      </c>
      <c r="F26" s="8">
        <f>D26*E26</f>
        <v>352000</v>
      </c>
      <c r="G26" s="81"/>
      <c r="H26" s="83"/>
      <c r="I26" s="6" t="s">
        <v>20</v>
      </c>
      <c r="J26" s="86"/>
    </row>
    <row r="27" spans="1:14" x14ac:dyDescent="0.25">
      <c r="A27" s="79"/>
      <c r="B27" s="8" t="s">
        <v>23</v>
      </c>
      <c r="C27" s="13" t="s">
        <v>17</v>
      </c>
      <c r="D27" s="9">
        <v>20.100000000000001</v>
      </c>
      <c r="E27" s="8">
        <v>20000</v>
      </c>
      <c r="F27" s="8">
        <f t="shared" ref="F27:F30" si="1">E27*D27</f>
        <v>402000</v>
      </c>
      <c r="G27" s="81"/>
      <c r="H27" s="83"/>
      <c r="I27" s="11" t="s">
        <v>34</v>
      </c>
      <c r="J27" s="86"/>
    </row>
    <row r="28" spans="1:14" x14ac:dyDescent="0.25">
      <c r="A28" s="79"/>
      <c r="B28" s="8" t="s">
        <v>35</v>
      </c>
      <c r="C28" s="13" t="s">
        <v>13</v>
      </c>
      <c r="D28" s="9">
        <v>12</v>
      </c>
      <c r="E28" s="13">
        <v>10000</v>
      </c>
      <c r="F28" s="13">
        <f t="shared" si="1"/>
        <v>120000</v>
      </c>
      <c r="G28" s="81"/>
      <c r="H28" s="83"/>
      <c r="I28" s="12" t="s">
        <v>24</v>
      </c>
      <c r="J28" s="86"/>
      <c r="N28" s="75"/>
    </row>
    <row r="29" spans="1:14" x14ac:dyDescent="0.25">
      <c r="A29" s="79"/>
      <c r="B29" s="8" t="s">
        <v>27</v>
      </c>
      <c r="C29" s="13" t="s">
        <v>17</v>
      </c>
      <c r="D29" s="9">
        <v>1</v>
      </c>
      <c r="E29" s="13">
        <v>70000</v>
      </c>
      <c r="F29" s="13">
        <f t="shared" si="1"/>
        <v>70000</v>
      </c>
      <c r="G29" s="81"/>
      <c r="H29" s="83"/>
      <c r="I29" s="6" t="s">
        <v>26</v>
      </c>
      <c r="J29" s="86"/>
    </row>
    <row r="30" spans="1:14" x14ac:dyDescent="0.25">
      <c r="A30" s="79"/>
      <c r="B30" s="8" t="s">
        <v>36</v>
      </c>
      <c r="C30" s="13" t="s">
        <v>17</v>
      </c>
      <c r="D30" s="9">
        <v>1</v>
      </c>
      <c r="E30" s="13">
        <v>35000</v>
      </c>
      <c r="F30" s="13">
        <f t="shared" si="1"/>
        <v>35000</v>
      </c>
      <c r="G30" s="81"/>
      <c r="H30" s="83"/>
      <c r="I30" s="22" t="s">
        <v>37</v>
      </c>
      <c r="J30" s="86"/>
      <c r="N30" s="75"/>
    </row>
    <row r="31" spans="1:14" ht="25.5" x14ac:dyDescent="0.25">
      <c r="A31" s="79"/>
      <c r="B31" s="7" t="s">
        <v>29</v>
      </c>
      <c r="C31" s="13" t="s">
        <v>30</v>
      </c>
      <c r="D31" s="15">
        <v>4</v>
      </c>
      <c r="E31" s="13">
        <v>18000</v>
      </c>
      <c r="F31" s="8">
        <f>D31*E31</f>
        <v>72000</v>
      </c>
      <c r="G31" s="81"/>
      <c r="H31" s="93"/>
      <c r="I31" s="10" t="s">
        <v>24</v>
      </c>
      <c r="J31" s="94"/>
    </row>
    <row r="32" spans="1:14" x14ac:dyDescent="0.25">
      <c r="A32" s="80"/>
      <c r="B32" s="16" t="s">
        <v>31</v>
      </c>
      <c r="C32" s="16" t="s">
        <v>17</v>
      </c>
      <c r="D32" s="17">
        <v>120</v>
      </c>
      <c r="E32" s="16"/>
      <c r="F32" s="16"/>
      <c r="G32" s="82"/>
      <c r="H32" s="84"/>
      <c r="I32" s="23"/>
      <c r="J32" s="87"/>
    </row>
    <row r="33" spans="1:10" ht="15.75" customHeight="1" x14ac:dyDescent="0.25">
      <c r="A33" s="90" t="s">
        <v>68</v>
      </c>
      <c r="B33" s="130" t="s">
        <v>69</v>
      </c>
      <c r="C33" s="130" t="s">
        <v>13</v>
      </c>
      <c r="D33" s="131">
        <v>22</v>
      </c>
      <c r="E33" s="130">
        <v>12000</v>
      </c>
      <c r="F33" s="130">
        <f>E33*D33</f>
        <v>264000</v>
      </c>
      <c r="G33" s="99">
        <f>SUM(F33:F34)</f>
        <v>1104000</v>
      </c>
      <c r="H33" s="100"/>
      <c r="I33" s="100"/>
      <c r="J33" s="101"/>
    </row>
    <row r="34" spans="1:10" ht="15.75" customHeight="1" x14ac:dyDescent="0.25">
      <c r="A34" s="80"/>
      <c r="B34" s="130" t="s">
        <v>70</v>
      </c>
      <c r="C34" s="130" t="s">
        <v>13</v>
      </c>
      <c r="D34" s="131">
        <v>12</v>
      </c>
      <c r="E34" s="130">
        <v>70000</v>
      </c>
      <c r="F34" s="130">
        <f>E34*D34</f>
        <v>840000</v>
      </c>
      <c r="G34" s="102"/>
      <c r="H34" s="103"/>
      <c r="I34" s="103"/>
      <c r="J34" s="104"/>
    </row>
    <row r="35" spans="1:10" x14ac:dyDescent="0.25">
      <c r="A35" s="95" t="s">
        <v>64</v>
      </c>
      <c r="B35" s="96"/>
      <c r="C35" s="99">
        <f>SUM(G6+G15+G24+G33)</f>
        <v>27205000</v>
      </c>
      <c r="D35" s="100"/>
      <c r="E35" s="100"/>
      <c r="F35" s="100"/>
      <c r="G35" s="100"/>
      <c r="H35" s="100"/>
      <c r="I35" s="100"/>
      <c r="J35" s="101"/>
    </row>
    <row r="36" spans="1:10" x14ac:dyDescent="0.25">
      <c r="A36" s="97"/>
      <c r="B36" s="98"/>
      <c r="C36" s="102"/>
      <c r="D36" s="103"/>
      <c r="E36" s="103"/>
      <c r="F36" s="103"/>
      <c r="G36" s="103"/>
      <c r="H36" s="103"/>
      <c r="I36" s="103"/>
      <c r="J36" s="104"/>
    </row>
    <row r="37" spans="1:10" ht="18.75" x14ac:dyDescent="0.3">
      <c r="A37" s="105" t="s">
        <v>38</v>
      </c>
      <c r="B37" s="105"/>
      <c r="C37" s="24"/>
      <c r="D37" s="106"/>
      <c r="E37" s="106"/>
      <c r="F37" s="107" t="s">
        <v>39</v>
      </c>
      <c r="G37" s="107"/>
      <c r="H37" s="107"/>
      <c r="I37" s="107"/>
      <c r="J37" s="107"/>
    </row>
    <row r="44" spans="1:10" x14ac:dyDescent="0.25">
      <c r="A44" s="89" t="s">
        <v>40</v>
      </c>
      <c r="B44" s="89"/>
      <c r="C44" s="89"/>
      <c r="F44" s="89" t="s">
        <v>41</v>
      </c>
      <c r="G44" s="89"/>
      <c r="H44" s="89"/>
      <c r="I44" s="89"/>
      <c r="J44" s="89"/>
    </row>
  </sheetData>
  <mergeCells count="27">
    <mergeCell ref="A15:A23"/>
    <mergeCell ref="G15:G23"/>
    <mergeCell ref="H15:H23"/>
    <mergeCell ref="J15:J23"/>
    <mergeCell ref="I21:I22"/>
    <mergeCell ref="A44:C44"/>
    <mergeCell ref="F44:J44"/>
    <mergeCell ref="A24:A32"/>
    <mergeCell ref="G24:G32"/>
    <mergeCell ref="H24:H32"/>
    <mergeCell ref="J24:J32"/>
    <mergeCell ref="A35:B36"/>
    <mergeCell ref="C35:J36"/>
    <mergeCell ref="A37:B37"/>
    <mergeCell ref="D37:E37"/>
    <mergeCell ref="F37:J37"/>
    <mergeCell ref="A33:A34"/>
    <mergeCell ref="G33:J34"/>
    <mergeCell ref="A1:E1"/>
    <mergeCell ref="A2:E2"/>
    <mergeCell ref="A3:J3"/>
    <mergeCell ref="A4:J4"/>
    <mergeCell ref="A6:A14"/>
    <mergeCell ref="G6:G14"/>
    <mergeCell ref="H6:H14"/>
    <mergeCell ref="J6:J14"/>
    <mergeCell ref="I12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0A60-D587-4BAA-88DA-EE14360F1201}">
  <dimension ref="A1:I20"/>
  <sheetViews>
    <sheetView workbookViewId="0">
      <selection activeCell="A21" sqref="A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5"/>
      <c r="H1" s="25"/>
      <c r="I1" s="26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5"/>
      <c r="H2" s="25"/>
      <c r="I2" s="26"/>
    </row>
    <row r="3" spans="1:9" ht="18.75" x14ac:dyDescent="0.25">
      <c r="A3" s="109" t="s">
        <v>44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56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45</v>
      </c>
      <c r="B5" s="111" t="s">
        <v>3</v>
      </c>
      <c r="C5" s="111" t="s">
        <v>46</v>
      </c>
      <c r="D5" s="111" t="s">
        <v>47</v>
      </c>
      <c r="E5" s="113" t="s">
        <v>6</v>
      </c>
      <c r="F5" s="113" t="s">
        <v>7</v>
      </c>
      <c r="G5" s="113" t="s">
        <v>48</v>
      </c>
      <c r="H5" s="113" t="s">
        <v>49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12"/>
    </row>
    <row r="7" spans="1:9" ht="18.75" x14ac:dyDescent="0.25">
      <c r="A7" s="28" t="s">
        <v>50</v>
      </c>
      <c r="B7" s="29" t="s">
        <v>43</v>
      </c>
      <c r="C7" s="30" t="s">
        <v>13</v>
      </c>
      <c r="D7" s="30">
        <v>220</v>
      </c>
      <c r="E7" s="31">
        <v>5000</v>
      </c>
      <c r="F7" s="31">
        <f>E7*D7</f>
        <v>1100000</v>
      </c>
      <c r="G7" s="115">
        <f>SUM(F7:F17)</f>
        <v>9151000</v>
      </c>
      <c r="H7" s="115">
        <f>G7/D7</f>
        <v>41595.454545454544</v>
      </c>
      <c r="I7" s="118" t="s">
        <v>15</v>
      </c>
    </row>
    <row r="8" spans="1:9" ht="31.5" x14ac:dyDescent="0.25">
      <c r="A8" s="121" t="s">
        <v>51</v>
      </c>
      <c r="B8" s="33" t="str">
        <f>[1]TĐ!B19</f>
        <v>Thịt lợn (Mông, vai, ba chỉ)</v>
      </c>
      <c r="C8" s="34" t="str">
        <f>[1]TĐ!C19</f>
        <v>Kg</v>
      </c>
      <c r="D8" s="35">
        <v>24</v>
      </c>
      <c r="E8" s="36">
        <v>138000</v>
      </c>
      <c r="F8" s="36">
        <f>D8*E8</f>
        <v>3312000</v>
      </c>
      <c r="G8" s="116"/>
      <c r="H8" s="116"/>
      <c r="I8" s="119"/>
    </row>
    <row r="9" spans="1:9" ht="15.75" x14ac:dyDescent="0.25">
      <c r="A9" s="122"/>
      <c r="B9" s="37" t="str">
        <f>[1]TĐ!B21</f>
        <v>Đậu Phụ</v>
      </c>
      <c r="C9" s="38" t="str">
        <f>[1]TĐ!C21</f>
        <v>Kg</v>
      </c>
      <c r="D9" s="39">
        <v>20</v>
      </c>
      <c r="E9" s="40">
        <v>25000</v>
      </c>
      <c r="F9" s="40">
        <f t="shared" ref="F9:F12" si="0">D9*E9</f>
        <v>500000</v>
      </c>
      <c r="G9" s="116"/>
      <c r="H9" s="116"/>
      <c r="I9" s="119"/>
    </row>
    <row r="10" spans="1:9" ht="15.75" x14ac:dyDescent="0.25">
      <c r="A10" s="122"/>
      <c r="B10" s="41" t="str">
        <f>Sheet1!B10</f>
        <v>Rau, củ, quả</v>
      </c>
      <c r="C10" s="38" t="s">
        <v>17</v>
      </c>
      <c r="D10" s="42">
        <v>10</v>
      </c>
      <c r="E10" s="43">
        <v>20000</v>
      </c>
      <c r="F10" s="40">
        <f t="shared" si="0"/>
        <v>200000</v>
      </c>
      <c r="G10" s="116"/>
      <c r="H10" s="116"/>
      <c r="I10" s="119"/>
    </row>
    <row r="11" spans="1:9" ht="15.75" x14ac:dyDescent="0.25">
      <c r="A11" s="122"/>
      <c r="B11" s="41" t="s">
        <v>25</v>
      </c>
      <c r="C11" s="38" t="s">
        <v>17</v>
      </c>
      <c r="D11" s="44">
        <v>2.4</v>
      </c>
      <c r="E11" s="43">
        <v>50000</v>
      </c>
      <c r="F11" s="40">
        <f t="shared" si="0"/>
        <v>120000</v>
      </c>
      <c r="G11" s="116"/>
      <c r="H11" s="116"/>
      <c r="I11" s="119"/>
    </row>
    <row r="12" spans="1:9" ht="15.75" x14ac:dyDescent="0.25">
      <c r="A12" s="122"/>
      <c r="B12" s="45" t="s">
        <v>27</v>
      </c>
      <c r="C12" s="38" t="s">
        <v>17</v>
      </c>
      <c r="D12" s="39">
        <f>[1]TĐ!D25</f>
        <v>0.5</v>
      </c>
      <c r="E12" s="43">
        <v>70000</v>
      </c>
      <c r="F12" s="40">
        <f t="shared" si="0"/>
        <v>35000</v>
      </c>
      <c r="G12" s="116"/>
      <c r="H12" s="116"/>
      <c r="I12" s="119"/>
    </row>
    <row r="13" spans="1:9" ht="15.75" x14ac:dyDescent="0.25">
      <c r="A13" s="123"/>
      <c r="B13" s="46" t="s">
        <v>31</v>
      </c>
      <c r="C13" s="47" t="s">
        <v>17</v>
      </c>
      <c r="D13" s="47">
        <v>60</v>
      </c>
      <c r="E13" s="48"/>
      <c r="F13" s="48"/>
      <c r="G13" s="116"/>
      <c r="H13" s="116"/>
      <c r="I13" s="119"/>
    </row>
    <row r="14" spans="1:9" ht="15.75" x14ac:dyDescent="0.25">
      <c r="A14" s="122" t="s">
        <v>52</v>
      </c>
      <c r="B14" s="49" t="s">
        <v>53</v>
      </c>
      <c r="C14" s="50" t="s">
        <v>17</v>
      </c>
      <c r="D14" s="50">
        <f>D8</f>
        <v>24</v>
      </c>
      <c r="E14" s="51">
        <f>E8</f>
        <v>138000</v>
      </c>
      <c r="F14" s="51">
        <f t="shared" ref="F14:F17" si="1">D14*E14</f>
        <v>3312000</v>
      </c>
      <c r="G14" s="116"/>
      <c r="H14" s="116"/>
      <c r="I14" s="119"/>
    </row>
    <row r="15" spans="1:9" ht="15.75" x14ac:dyDescent="0.25">
      <c r="A15" s="122"/>
      <c r="B15" s="52" t="s">
        <v>19</v>
      </c>
      <c r="C15" s="53" t="str">
        <f>C9</f>
        <v>Kg</v>
      </c>
      <c r="D15" s="54">
        <v>12</v>
      </c>
      <c r="E15" s="40">
        <v>25000</v>
      </c>
      <c r="F15" s="40">
        <f t="shared" si="1"/>
        <v>300000</v>
      </c>
      <c r="G15" s="116"/>
      <c r="H15" s="116"/>
      <c r="I15" s="119"/>
    </row>
    <row r="16" spans="1:9" ht="31.5" x14ac:dyDescent="0.25">
      <c r="A16" s="122"/>
      <c r="B16" s="41" t="s">
        <v>29</v>
      </c>
      <c r="C16" s="55" t="s">
        <v>30</v>
      </c>
      <c r="D16" s="56">
        <v>4</v>
      </c>
      <c r="E16" s="57">
        <v>18000</v>
      </c>
      <c r="F16" s="45">
        <f>D16*E16</f>
        <v>72000</v>
      </c>
      <c r="G16" s="116"/>
      <c r="H16" s="116"/>
      <c r="I16" s="119"/>
    </row>
    <row r="17" spans="1:9" ht="15.75" x14ac:dyDescent="0.25">
      <c r="A17" s="122"/>
      <c r="B17" s="41" t="str">
        <f>B10</f>
        <v>Rau, củ, quả</v>
      </c>
      <c r="C17" s="38" t="s">
        <v>17</v>
      </c>
      <c r="D17" s="42">
        <f>D10</f>
        <v>10</v>
      </c>
      <c r="E17" s="43">
        <f>E10</f>
        <v>20000</v>
      </c>
      <c r="F17" s="43">
        <f t="shared" si="1"/>
        <v>200000</v>
      </c>
      <c r="G17" s="116"/>
      <c r="H17" s="116"/>
      <c r="I17" s="119"/>
    </row>
    <row r="18" spans="1:9" ht="15.75" x14ac:dyDescent="0.25">
      <c r="A18" s="122"/>
      <c r="B18" s="45" t="s">
        <v>31</v>
      </c>
      <c r="C18" s="47" t="s">
        <v>17</v>
      </c>
      <c r="D18" s="47">
        <f>D13</f>
        <v>60</v>
      </c>
      <c r="E18" s="48"/>
      <c r="F18" s="48"/>
      <c r="G18" s="117"/>
      <c r="H18" s="117"/>
      <c r="I18" s="120"/>
    </row>
    <row r="19" spans="1:9" ht="18.75" x14ac:dyDescent="0.25">
      <c r="A19" s="124" t="s">
        <v>54</v>
      </c>
      <c r="B19" s="124"/>
      <c r="C19" s="124"/>
      <c r="D19" s="124"/>
      <c r="E19" s="124"/>
      <c r="F19" s="59"/>
      <c r="G19" s="59"/>
      <c r="H19" s="125" t="s">
        <v>55</v>
      </c>
      <c r="I19" s="125"/>
    </row>
    <row r="20" spans="1:9" ht="18.75" x14ac:dyDescent="0.25">
      <c r="A20" s="126" t="s">
        <v>67</v>
      </c>
      <c r="B20" s="126"/>
      <c r="C20" s="126"/>
      <c r="D20" s="126"/>
      <c r="E20" s="126"/>
      <c r="F20" s="126"/>
      <c r="G20" s="126"/>
      <c r="H20" s="126"/>
      <c r="I20" s="25"/>
    </row>
  </sheetData>
  <mergeCells count="21">
    <mergeCell ref="A19:E19"/>
    <mergeCell ref="H19:I19"/>
    <mergeCell ref="A20:H20"/>
    <mergeCell ref="G7:G18"/>
    <mergeCell ref="H7:H18"/>
    <mergeCell ref="I7:I18"/>
    <mergeCell ref="A8:A13"/>
    <mergeCell ref="A14:A18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7537-3F95-426B-87EE-C8DA5B7206BE}">
  <dimension ref="A1:I20"/>
  <sheetViews>
    <sheetView workbookViewId="0">
      <selection activeCell="A21" sqref="A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5"/>
      <c r="H1" s="25"/>
      <c r="I1" s="26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5"/>
      <c r="H2" s="25"/>
      <c r="I2" s="26"/>
    </row>
    <row r="3" spans="1:9" ht="18.75" x14ac:dyDescent="0.25">
      <c r="A3" s="109" t="s">
        <v>44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66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45</v>
      </c>
      <c r="B5" s="111" t="s">
        <v>3</v>
      </c>
      <c r="C5" s="111" t="s">
        <v>46</v>
      </c>
      <c r="D5" s="111" t="s">
        <v>47</v>
      </c>
      <c r="E5" s="113" t="s">
        <v>6</v>
      </c>
      <c r="F5" s="113" t="s">
        <v>7</v>
      </c>
      <c r="G5" s="113" t="s">
        <v>48</v>
      </c>
      <c r="H5" s="113" t="s">
        <v>49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12"/>
    </row>
    <row r="7" spans="1:9" ht="18.75" x14ac:dyDescent="0.25">
      <c r="A7" s="28" t="s">
        <v>50</v>
      </c>
      <c r="B7" s="29" t="s">
        <v>12</v>
      </c>
      <c r="C7" s="30" t="s">
        <v>13</v>
      </c>
      <c r="D7" s="30">
        <v>220</v>
      </c>
      <c r="E7" s="31">
        <v>8000</v>
      </c>
      <c r="F7" s="31">
        <f>E7*D7</f>
        <v>1760000</v>
      </c>
      <c r="G7" s="115">
        <f>SUM(F7:F17)</f>
        <v>8481000</v>
      </c>
      <c r="H7" s="115">
        <f>G7/D7</f>
        <v>38550</v>
      </c>
      <c r="I7" s="118" t="s">
        <v>15</v>
      </c>
    </row>
    <row r="8" spans="1:9" ht="31.5" x14ac:dyDescent="0.25">
      <c r="A8" s="121" t="s">
        <v>51</v>
      </c>
      <c r="B8" s="33" t="str">
        <f>[1]TĐ!B19</f>
        <v>Thịt lợn (Mông, vai, ba chỉ)</v>
      </c>
      <c r="C8" s="34" t="str">
        <f>[1]TĐ!C19</f>
        <v>Kg</v>
      </c>
      <c r="D8" s="35">
        <v>19</v>
      </c>
      <c r="E8" s="36">
        <v>138000</v>
      </c>
      <c r="F8" s="36">
        <f>D8*E8</f>
        <v>2622000</v>
      </c>
      <c r="G8" s="116"/>
      <c r="H8" s="116"/>
      <c r="I8" s="119"/>
    </row>
    <row r="9" spans="1:9" ht="15.75" x14ac:dyDescent="0.25">
      <c r="A9" s="122"/>
      <c r="B9" s="37" t="str">
        <f>[1]TĐ!B21</f>
        <v>Đậu Phụ</v>
      </c>
      <c r="C9" s="38" t="str">
        <f>[1]TĐ!C21</f>
        <v>Kg</v>
      </c>
      <c r="D9" s="39">
        <v>21</v>
      </c>
      <c r="E9" s="40">
        <v>25000</v>
      </c>
      <c r="F9" s="40">
        <f t="shared" ref="F9:F12" si="0">D9*E9</f>
        <v>525000</v>
      </c>
      <c r="G9" s="116"/>
      <c r="H9" s="116"/>
      <c r="I9" s="119"/>
    </row>
    <row r="10" spans="1:9" ht="15.75" x14ac:dyDescent="0.25">
      <c r="A10" s="122"/>
      <c r="B10" s="41" t="str">
        <f>Sheet1!B10</f>
        <v>Rau, củ, quả</v>
      </c>
      <c r="C10" s="38" t="s">
        <v>17</v>
      </c>
      <c r="D10" s="42">
        <v>10</v>
      </c>
      <c r="E10" s="43">
        <v>20000</v>
      </c>
      <c r="F10" s="40">
        <f t="shared" si="0"/>
        <v>200000</v>
      </c>
      <c r="G10" s="116"/>
      <c r="H10" s="116"/>
      <c r="I10" s="119"/>
    </row>
    <row r="11" spans="1:9" ht="15.75" x14ac:dyDescent="0.25">
      <c r="A11" s="122"/>
      <c r="B11" s="41" t="s">
        <v>25</v>
      </c>
      <c r="C11" s="38" t="s">
        <v>17</v>
      </c>
      <c r="D11" s="44">
        <v>2.4</v>
      </c>
      <c r="E11" s="43">
        <v>50000</v>
      </c>
      <c r="F11" s="40">
        <f t="shared" si="0"/>
        <v>120000</v>
      </c>
      <c r="G11" s="116"/>
      <c r="H11" s="116"/>
      <c r="I11" s="119"/>
    </row>
    <row r="12" spans="1:9" ht="15.75" x14ac:dyDescent="0.25">
      <c r="A12" s="122"/>
      <c r="B12" s="45" t="s">
        <v>27</v>
      </c>
      <c r="C12" s="38" t="s">
        <v>17</v>
      </c>
      <c r="D12" s="39">
        <f>[1]TĐ!D25</f>
        <v>0.5</v>
      </c>
      <c r="E12" s="43">
        <v>70000</v>
      </c>
      <c r="F12" s="40">
        <f t="shared" si="0"/>
        <v>35000</v>
      </c>
      <c r="G12" s="116"/>
      <c r="H12" s="116"/>
      <c r="I12" s="119"/>
    </row>
    <row r="13" spans="1:9" ht="15.75" x14ac:dyDescent="0.25">
      <c r="A13" s="123"/>
      <c r="B13" s="46" t="s">
        <v>31</v>
      </c>
      <c r="C13" s="47" t="s">
        <v>17</v>
      </c>
      <c r="D13" s="47">
        <v>60</v>
      </c>
      <c r="E13" s="48"/>
      <c r="F13" s="48"/>
      <c r="G13" s="116"/>
      <c r="H13" s="116"/>
      <c r="I13" s="119"/>
    </row>
    <row r="14" spans="1:9" ht="15.75" x14ac:dyDescent="0.25">
      <c r="A14" s="122" t="s">
        <v>52</v>
      </c>
      <c r="B14" s="49" t="s">
        <v>53</v>
      </c>
      <c r="C14" s="50" t="s">
        <v>17</v>
      </c>
      <c r="D14" s="50">
        <f>D8</f>
        <v>19</v>
      </c>
      <c r="E14" s="51">
        <f>E8</f>
        <v>138000</v>
      </c>
      <c r="F14" s="51">
        <f t="shared" ref="F14:F17" si="1">D14*E14</f>
        <v>2622000</v>
      </c>
      <c r="G14" s="116"/>
      <c r="H14" s="116"/>
      <c r="I14" s="119"/>
    </row>
    <row r="15" spans="1:9" ht="15.75" x14ac:dyDescent="0.25">
      <c r="A15" s="122"/>
      <c r="B15" s="52" t="s">
        <v>19</v>
      </c>
      <c r="C15" s="53" t="str">
        <f>C9</f>
        <v>Kg</v>
      </c>
      <c r="D15" s="54">
        <v>13</v>
      </c>
      <c r="E15" s="40">
        <v>25000</v>
      </c>
      <c r="F15" s="40">
        <f t="shared" si="1"/>
        <v>325000</v>
      </c>
      <c r="G15" s="116"/>
      <c r="H15" s="116"/>
      <c r="I15" s="119"/>
    </row>
    <row r="16" spans="1:9" ht="31.5" x14ac:dyDescent="0.25">
      <c r="A16" s="122"/>
      <c r="B16" s="41" t="s">
        <v>29</v>
      </c>
      <c r="C16" s="55" t="s">
        <v>30</v>
      </c>
      <c r="D16" s="56">
        <v>4</v>
      </c>
      <c r="E16" s="57">
        <v>18000</v>
      </c>
      <c r="F16" s="45">
        <f>D16*E16</f>
        <v>72000</v>
      </c>
      <c r="G16" s="116"/>
      <c r="H16" s="116"/>
      <c r="I16" s="119"/>
    </row>
    <row r="17" spans="1:9" ht="15.75" x14ac:dyDescent="0.25">
      <c r="A17" s="122"/>
      <c r="B17" s="41" t="str">
        <f>B10</f>
        <v>Rau, củ, quả</v>
      </c>
      <c r="C17" s="38" t="s">
        <v>17</v>
      </c>
      <c r="D17" s="42">
        <f>D10</f>
        <v>10</v>
      </c>
      <c r="E17" s="43">
        <f>E10</f>
        <v>20000</v>
      </c>
      <c r="F17" s="43">
        <f t="shared" si="1"/>
        <v>200000</v>
      </c>
      <c r="G17" s="116"/>
      <c r="H17" s="116"/>
      <c r="I17" s="119"/>
    </row>
    <row r="18" spans="1:9" ht="15.75" x14ac:dyDescent="0.25">
      <c r="A18" s="122"/>
      <c r="B18" s="45" t="s">
        <v>31</v>
      </c>
      <c r="C18" s="47" t="s">
        <v>17</v>
      </c>
      <c r="D18" s="47">
        <f>D13</f>
        <v>60</v>
      </c>
      <c r="E18" s="48"/>
      <c r="F18" s="48"/>
      <c r="G18" s="117"/>
      <c r="H18" s="117"/>
      <c r="I18" s="120"/>
    </row>
    <row r="19" spans="1:9" ht="18.75" x14ac:dyDescent="0.25">
      <c r="A19" s="124" t="s">
        <v>54</v>
      </c>
      <c r="B19" s="124"/>
      <c r="C19" s="124"/>
      <c r="D19" s="124"/>
      <c r="E19" s="124"/>
      <c r="F19" s="59"/>
      <c r="G19" s="59"/>
      <c r="H19" s="125" t="s">
        <v>55</v>
      </c>
      <c r="I19" s="125"/>
    </row>
    <row r="20" spans="1:9" ht="18.75" x14ac:dyDescent="0.25">
      <c r="A20" s="126" t="s">
        <v>72</v>
      </c>
      <c r="B20" s="126"/>
      <c r="C20" s="126"/>
      <c r="D20" s="126"/>
      <c r="E20" s="126"/>
      <c r="F20" s="126"/>
      <c r="G20" s="126"/>
      <c r="H20" s="126"/>
      <c r="I20" s="25"/>
    </row>
  </sheetData>
  <mergeCells count="21">
    <mergeCell ref="A19:E19"/>
    <mergeCell ref="H19:I19"/>
    <mergeCell ref="A20:H20"/>
    <mergeCell ref="G7:G18"/>
    <mergeCell ref="H7:H18"/>
    <mergeCell ref="I7:I18"/>
    <mergeCell ref="A8:A13"/>
    <mergeCell ref="A14:A18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0221-F44C-42E3-AA94-EBC5FE037B6F}">
  <dimension ref="A1:I21"/>
  <sheetViews>
    <sheetView topLeftCell="A16" workbookViewId="0">
      <selection activeCell="R18" sqref="R18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5"/>
      <c r="H1" s="25"/>
      <c r="I1" s="26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5"/>
      <c r="H2" s="25"/>
      <c r="I2" s="26"/>
    </row>
    <row r="3" spans="1:9" ht="18.75" x14ac:dyDescent="0.25">
      <c r="A3" s="109" t="s">
        <v>44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57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45</v>
      </c>
      <c r="B5" s="111" t="s">
        <v>3</v>
      </c>
      <c r="C5" s="111" t="s">
        <v>46</v>
      </c>
      <c r="D5" s="111" t="s">
        <v>5</v>
      </c>
      <c r="E5" s="113" t="s">
        <v>6</v>
      </c>
      <c r="F5" s="113" t="s">
        <v>7</v>
      </c>
      <c r="G5" s="113" t="s">
        <v>48</v>
      </c>
      <c r="H5" s="113" t="s">
        <v>49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12"/>
    </row>
    <row r="7" spans="1:9" ht="18.75" x14ac:dyDescent="0.25">
      <c r="A7" s="61" t="s">
        <v>50</v>
      </c>
      <c r="B7" s="62" t="s">
        <v>12</v>
      </c>
      <c r="C7" s="32" t="s">
        <v>32</v>
      </c>
      <c r="D7" s="32">
        <v>220</v>
      </c>
      <c r="E7" s="63">
        <v>8000</v>
      </c>
      <c r="F7" s="63">
        <f t="shared" ref="F7:F9" si="0">D7*E7</f>
        <v>1760000</v>
      </c>
      <c r="G7" s="115">
        <v>8469000</v>
      </c>
      <c r="H7" s="115">
        <f>G7/D7</f>
        <v>38495.454545454544</v>
      </c>
      <c r="I7" s="118" t="s">
        <v>15</v>
      </c>
    </row>
    <row r="8" spans="1:9" ht="31.5" x14ac:dyDescent="0.25">
      <c r="A8" s="121" t="s">
        <v>51</v>
      </c>
      <c r="B8" s="64" t="s">
        <v>16</v>
      </c>
      <c r="C8" s="65" t="s">
        <v>17</v>
      </c>
      <c r="D8" s="66">
        <v>20.5</v>
      </c>
      <c r="E8" s="67">
        <v>138000</v>
      </c>
      <c r="F8" s="67">
        <f t="shared" ref="F8:F11" si="1">E8*D8</f>
        <v>2829000</v>
      </c>
      <c r="G8" s="116"/>
      <c r="H8" s="116"/>
      <c r="I8" s="119"/>
    </row>
    <row r="9" spans="1:9" ht="15.75" x14ac:dyDescent="0.25">
      <c r="A9" s="122"/>
      <c r="B9" s="45" t="s">
        <v>23</v>
      </c>
      <c r="C9" s="69" t="s">
        <v>17</v>
      </c>
      <c r="D9" s="66">
        <v>10</v>
      </c>
      <c r="E9" s="67">
        <v>20000</v>
      </c>
      <c r="F9" s="67">
        <f t="shared" si="0"/>
        <v>200000</v>
      </c>
      <c r="G9" s="116"/>
      <c r="H9" s="116"/>
      <c r="I9" s="119"/>
    </row>
    <row r="10" spans="1:9" ht="15.75" x14ac:dyDescent="0.25">
      <c r="A10" s="122"/>
      <c r="B10" s="68" t="s">
        <v>35</v>
      </c>
      <c r="C10" s="69" t="s">
        <v>13</v>
      </c>
      <c r="D10" s="66">
        <f>[2]Sheet1!D33</f>
        <v>12</v>
      </c>
      <c r="E10" s="67">
        <v>10000</v>
      </c>
      <c r="F10" s="67">
        <f t="shared" si="1"/>
        <v>120000</v>
      </c>
      <c r="G10" s="116"/>
      <c r="H10" s="116"/>
      <c r="I10" s="119"/>
    </row>
    <row r="11" spans="1:9" ht="15.75" x14ac:dyDescent="0.25">
      <c r="A11" s="122"/>
      <c r="B11" s="68" t="s">
        <v>36</v>
      </c>
      <c r="C11" s="69" t="s">
        <v>17</v>
      </c>
      <c r="D11" s="66">
        <f>[2]Sheet1!D34</f>
        <v>1</v>
      </c>
      <c r="E11" s="67">
        <v>35000</v>
      </c>
      <c r="F11" s="67">
        <f t="shared" si="1"/>
        <v>35000</v>
      </c>
      <c r="G11" s="116"/>
      <c r="H11" s="116"/>
      <c r="I11" s="119"/>
    </row>
    <row r="12" spans="1:9" ht="31.5" x14ac:dyDescent="0.25">
      <c r="A12" s="122"/>
      <c r="B12" s="64" t="s">
        <v>29</v>
      </c>
      <c r="C12" s="69" t="s">
        <v>30</v>
      </c>
      <c r="D12" s="70">
        <v>2</v>
      </c>
      <c r="E12" s="68">
        <v>18000</v>
      </c>
      <c r="F12" s="67">
        <f t="shared" ref="F12" si="2">D12*E12</f>
        <v>36000</v>
      </c>
      <c r="G12" s="116"/>
      <c r="H12" s="116"/>
      <c r="I12" s="119"/>
    </row>
    <row r="13" spans="1:9" ht="15.75" x14ac:dyDescent="0.25">
      <c r="A13" s="123"/>
      <c r="B13" s="68" t="s">
        <v>31</v>
      </c>
      <c r="C13" s="69" t="s">
        <v>17</v>
      </c>
      <c r="D13" s="66">
        <v>60</v>
      </c>
      <c r="E13" s="67"/>
      <c r="F13" s="67"/>
      <c r="G13" s="116"/>
      <c r="H13" s="116"/>
      <c r="I13" s="120"/>
    </row>
    <row r="14" spans="1:9" ht="15.75" x14ac:dyDescent="0.25">
      <c r="A14" s="121" t="s">
        <v>52</v>
      </c>
      <c r="B14" s="64" t="s">
        <v>53</v>
      </c>
      <c r="C14" s="71" t="s">
        <v>17</v>
      </c>
      <c r="D14" s="65">
        <v>20.5</v>
      </c>
      <c r="E14" s="67">
        <v>138000</v>
      </c>
      <c r="F14" s="67">
        <f>D14*E14</f>
        <v>2829000</v>
      </c>
      <c r="G14" s="116"/>
      <c r="H14" s="116"/>
      <c r="I14" s="118" t="s">
        <v>15</v>
      </c>
    </row>
    <row r="15" spans="1:9" ht="15.75" x14ac:dyDescent="0.25">
      <c r="A15" s="122"/>
      <c r="B15" s="64" t="s">
        <v>27</v>
      </c>
      <c r="C15" s="71" t="s">
        <v>17</v>
      </c>
      <c r="D15" s="65">
        <v>1</v>
      </c>
      <c r="E15" s="67">
        <v>70000</v>
      </c>
      <c r="F15" s="67">
        <f t="shared" ref="F15:F17" si="3">E15*D15</f>
        <v>70000</v>
      </c>
      <c r="G15" s="116"/>
      <c r="H15" s="116"/>
      <c r="I15" s="119"/>
    </row>
    <row r="16" spans="1:9" ht="15.75" x14ac:dyDescent="0.25">
      <c r="A16" s="122"/>
      <c r="B16" s="64" t="s">
        <v>33</v>
      </c>
      <c r="C16" s="71" t="s">
        <v>17</v>
      </c>
      <c r="D16" s="65">
        <v>16</v>
      </c>
      <c r="E16" s="67">
        <v>22000</v>
      </c>
      <c r="F16" s="67">
        <f t="shared" si="3"/>
        <v>352000</v>
      </c>
      <c r="G16" s="116"/>
      <c r="H16" s="116"/>
      <c r="I16" s="119"/>
    </row>
    <row r="17" spans="1:9" ht="15.75" x14ac:dyDescent="0.25">
      <c r="A17" s="122"/>
      <c r="B17" s="45" t="s">
        <v>23</v>
      </c>
      <c r="C17" s="71" t="s">
        <v>17</v>
      </c>
      <c r="D17" s="65">
        <v>10</v>
      </c>
      <c r="E17" s="67">
        <v>20000</v>
      </c>
      <c r="F17" s="67">
        <f t="shared" si="3"/>
        <v>200000</v>
      </c>
      <c r="G17" s="116"/>
      <c r="H17" s="116"/>
      <c r="I17" s="119"/>
    </row>
    <row r="18" spans="1:9" ht="31.5" x14ac:dyDescent="0.25">
      <c r="A18" s="122"/>
      <c r="B18" s="64" t="s">
        <v>29</v>
      </c>
      <c r="C18" s="69" t="s">
        <v>30</v>
      </c>
      <c r="D18" s="70">
        <v>2</v>
      </c>
      <c r="E18" s="68">
        <v>18000</v>
      </c>
      <c r="F18" s="68">
        <f>D18*E18</f>
        <v>36000</v>
      </c>
      <c r="G18" s="116"/>
      <c r="H18" s="116"/>
      <c r="I18" s="119"/>
    </row>
    <row r="19" spans="1:9" ht="15.75" x14ac:dyDescent="0.25">
      <c r="A19" s="122"/>
      <c r="B19" s="68" t="s">
        <v>31</v>
      </c>
      <c r="C19" s="69" t="s">
        <v>17</v>
      </c>
      <c r="D19" s="65">
        <f>D13</f>
        <v>60</v>
      </c>
      <c r="E19" s="67"/>
      <c r="F19" s="67"/>
      <c r="G19" s="116"/>
      <c r="H19" s="116"/>
      <c r="I19" s="120"/>
    </row>
    <row r="20" spans="1:9" ht="18.75" x14ac:dyDescent="0.25">
      <c r="A20" s="124" t="s">
        <v>54</v>
      </c>
      <c r="B20" s="124"/>
      <c r="C20" s="124"/>
      <c r="D20" s="124"/>
      <c r="E20" s="124"/>
      <c r="F20" s="59"/>
      <c r="G20" s="59"/>
      <c r="H20" s="125" t="s">
        <v>55</v>
      </c>
      <c r="I20" s="125"/>
    </row>
    <row r="21" spans="1:9" ht="18.75" x14ac:dyDescent="0.25">
      <c r="A21" s="126" t="s">
        <v>74</v>
      </c>
      <c r="B21" s="126"/>
      <c r="C21" s="126"/>
      <c r="D21" s="126"/>
      <c r="E21" s="126"/>
      <c r="F21" s="126"/>
      <c r="G21" s="126"/>
      <c r="H21" s="126"/>
      <c r="I21" s="25"/>
    </row>
  </sheetData>
  <mergeCells count="22">
    <mergeCell ref="A21:H21"/>
    <mergeCell ref="G5:G6"/>
    <mergeCell ref="H5:H6"/>
    <mergeCell ref="I5:I6"/>
    <mergeCell ref="G7:G19"/>
    <mergeCell ref="H7:H19"/>
    <mergeCell ref="I7:I13"/>
    <mergeCell ref="A8:A13"/>
    <mergeCell ref="A14:A19"/>
    <mergeCell ref="I14:I19"/>
    <mergeCell ref="A20:E20"/>
    <mergeCell ref="H20:I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C06F-FE41-41B4-B214-0EB946233B27}">
  <dimension ref="A1:I9"/>
  <sheetViews>
    <sheetView workbookViewId="0">
      <selection activeCell="G20" sqref="G20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5"/>
      <c r="H1" s="25"/>
      <c r="I1" s="26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5"/>
      <c r="H2" s="25"/>
      <c r="I2" s="26"/>
    </row>
    <row r="3" spans="1:9" ht="18.75" x14ac:dyDescent="0.25">
      <c r="A3" s="109" t="s">
        <v>44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58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45</v>
      </c>
      <c r="B5" s="111" t="s">
        <v>3</v>
      </c>
      <c r="C5" s="111" t="s">
        <v>46</v>
      </c>
      <c r="D5" s="111" t="s">
        <v>5</v>
      </c>
      <c r="E5" s="113" t="s">
        <v>6</v>
      </c>
      <c r="F5" s="113" t="s">
        <v>7</v>
      </c>
      <c r="G5" s="113" t="s">
        <v>48</v>
      </c>
      <c r="H5" s="113" t="s">
        <v>49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27"/>
    </row>
    <row r="7" spans="1:9" ht="18.75" x14ac:dyDescent="0.25">
      <c r="A7" s="72" t="s">
        <v>50</v>
      </c>
      <c r="B7" s="73" t="s">
        <v>12</v>
      </c>
      <c r="C7" s="73" t="s">
        <v>13</v>
      </c>
      <c r="D7" s="73">
        <v>220</v>
      </c>
      <c r="E7" s="58">
        <v>8000</v>
      </c>
      <c r="F7" s="67">
        <f>E7*D7</f>
        <v>1760000</v>
      </c>
      <c r="G7" s="74">
        <f>SUM(F7:F7)</f>
        <v>1760000</v>
      </c>
      <c r="H7" s="74">
        <f>G7/220</f>
        <v>8000</v>
      </c>
      <c r="I7" s="27"/>
    </row>
    <row r="8" spans="1:9" ht="18.75" x14ac:dyDescent="0.25">
      <c r="A8" s="128" t="s">
        <v>54</v>
      </c>
      <c r="B8" s="128"/>
      <c r="C8" s="128"/>
      <c r="D8" s="128"/>
      <c r="E8" s="128"/>
      <c r="F8" s="60"/>
      <c r="G8" s="60"/>
      <c r="H8" s="129" t="s">
        <v>55</v>
      </c>
      <c r="I8" s="129"/>
    </row>
    <row r="9" spans="1:9" ht="18.75" x14ac:dyDescent="0.25">
      <c r="A9" s="126" t="s">
        <v>59</v>
      </c>
      <c r="B9" s="126"/>
      <c r="C9" s="126"/>
      <c r="D9" s="126"/>
      <c r="E9" s="126"/>
      <c r="F9" s="126"/>
      <c r="G9" s="126"/>
      <c r="H9" s="126"/>
      <c r="I9" s="25"/>
    </row>
  </sheetData>
  <mergeCells count="16">
    <mergeCell ref="A9:H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8:E8"/>
    <mergeCell ref="H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T2</vt:lpstr>
      <vt:lpstr>T3</vt:lpstr>
      <vt:lpstr>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2025-12-28T23:53:46Z</dcterms:modified>
</cp:coreProperties>
</file>